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TR\Downloads\"/>
    </mc:Choice>
  </mc:AlternateContent>
  <bookViews>
    <workbookView xWindow="0" yWindow="0" windowWidth="28800" windowHeight="12370" activeTab="1"/>
  </bookViews>
  <sheets>
    <sheet name="서류심사(국내,수입)" sheetId="1" r:id="rId1"/>
    <sheet name="현장심사(국내-최초,정기,변경)" sheetId="2" r:id="rId2"/>
    <sheet name="현장심사(수입-최초,정기)" sheetId="3" r:id="rId3"/>
    <sheet name="국가별여비규정(가,나,다,라 등급)" sheetId="7" r:id="rId4"/>
  </sheets>
  <definedNames>
    <definedName name="_xlnm.Print_Area" localSheetId="0">'서류심사(국내,수입)'!$A$1:$K$13</definedName>
    <definedName name="_xlnm.Print_Area" localSheetId="1">'현장심사(국내-최초,정기,변경)'!$A$1:$N$17</definedName>
    <definedName name="_xlnm.Print_Area" localSheetId="2">'현장심사(수입-최초,정기)'!$A$1:$P$47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L10" i="3"/>
  <c r="L32" i="3"/>
  <c r="C32" i="3"/>
  <c r="C31" i="3"/>
  <c r="L31" i="3"/>
  <c r="I8" i="1"/>
  <c r="C8" i="1"/>
  <c r="C9" i="3"/>
  <c r="L9" i="3"/>
  <c r="M38" i="3" l="1"/>
  <c r="N38" i="3" s="1"/>
  <c r="E38" i="3"/>
  <c r="N37" i="3"/>
  <c r="E37" i="3"/>
  <c r="N36" i="3"/>
  <c r="E36" i="3"/>
  <c r="C39" i="3" s="1"/>
  <c r="E42" i="3" s="1"/>
  <c r="E43" i="3" s="1"/>
  <c r="L33" i="3"/>
  <c r="C33" i="3"/>
  <c r="L30" i="3"/>
  <c r="C30" i="3"/>
  <c r="M16" i="3"/>
  <c r="N16" i="3" s="1"/>
  <c r="N15" i="3"/>
  <c r="N14" i="3"/>
  <c r="L11" i="3"/>
  <c r="L8" i="3"/>
  <c r="L13" i="3" s="1"/>
  <c r="L20" i="3" s="1"/>
  <c r="L21" i="3" s="1"/>
  <c r="C9" i="1"/>
  <c r="C10" i="1" s="1"/>
  <c r="I9" i="1"/>
  <c r="I10" i="1" s="1"/>
  <c r="L10" i="2"/>
  <c r="M10" i="2" s="1"/>
  <c r="K8" i="2"/>
  <c r="K7" i="2"/>
  <c r="L35" i="3" l="1"/>
  <c r="L42" i="3" s="1"/>
  <c r="L43" i="3" s="1"/>
  <c r="C35" i="3"/>
  <c r="C42" i="3" s="1"/>
  <c r="C43" i="3" s="1"/>
  <c r="K9" i="2"/>
  <c r="K11" i="2" s="1"/>
  <c r="N20" i="2" s="1"/>
  <c r="K12" i="2" s="1"/>
  <c r="L39" i="3"/>
  <c r="N42" i="3" s="1"/>
  <c r="N43" i="3" s="1"/>
  <c r="L17" i="3"/>
  <c r="N20" i="3" s="1"/>
  <c r="N21" i="3" s="1"/>
  <c r="D16" i="3" l="1"/>
  <c r="E16" i="3" s="1"/>
  <c r="E15" i="3"/>
  <c r="E14" i="3"/>
  <c r="C11" i="3"/>
  <c r="C8" i="3"/>
  <c r="C8" i="2"/>
  <c r="D10" i="2"/>
  <c r="E10" i="2" s="1"/>
  <c r="C7" i="2"/>
  <c r="C17" i="3" l="1"/>
  <c r="E20" i="3" s="1"/>
  <c r="E21" i="3" s="1"/>
  <c r="C13" i="3"/>
  <c r="C20" i="3" s="1"/>
  <c r="C21" i="3" s="1"/>
  <c r="C9" i="2"/>
  <c r="C11" i="2" s="1"/>
  <c r="B20" i="2" s="1"/>
  <c r="C12" i="2" s="1"/>
</calcChain>
</file>

<file path=xl/comments1.xml><?xml version="1.0" encoding="utf-8"?>
<comments xmlns="http://schemas.openxmlformats.org/spreadsheetml/2006/main">
  <authors>
    <author>Windows 사용자</author>
  </authors>
  <commentList>
    <comment ref="E7" authorId="0" shapeId="0">
      <text>
        <r>
          <rPr>
            <b/>
            <sz val="9"/>
            <color indexed="81"/>
            <rFont val="돋움"/>
            <family val="3"/>
            <charset val="129"/>
          </rPr>
          <t>총종업원수에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따른</t>
        </r>
        <r>
          <rPr>
            <b/>
            <sz val="9"/>
            <color indexed="81"/>
            <rFont val="Tahoma"/>
            <family val="2"/>
          </rPr>
          <t xml:space="preserve"> MD
1-25</t>
        </r>
        <r>
          <rPr>
            <b/>
            <sz val="9"/>
            <color indexed="81"/>
            <rFont val="돋움"/>
            <family val="3"/>
            <charset val="129"/>
          </rPr>
          <t>명</t>
        </r>
        <r>
          <rPr>
            <b/>
            <sz val="9"/>
            <color indexed="81"/>
            <rFont val="Tahoma"/>
            <family val="2"/>
          </rPr>
          <t xml:space="preserve"> 3MD
26-65  5MD
66-125 6MD
126-175 7MD
176-275 9MD
276 </t>
        </r>
        <r>
          <rPr>
            <b/>
            <sz val="9"/>
            <color indexed="81"/>
            <rFont val="돋움"/>
            <family val="3"/>
            <charset val="129"/>
          </rPr>
          <t>이상</t>
        </r>
        <r>
          <rPr>
            <b/>
            <sz val="9"/>
            <color indexed="81"/>
            <rFont val="Tahoma"/>
            <family val="2"/>
          </rPr>
          <t xml:space="preserve"> 10MD
(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  <r>
          <rPr>
            <b/>
            <sz val="9"/>
            <color indexed="81"/>
            <rFont val="Tahoma"/>
            <family val="2"/>
          </rPr>
          <t>)1MD</t>
        </r>
      </text>
    </comment>
  </commentList>
</comments>
</file>

<file path=xl/comments2.xml><?xml version="1.0" encoding="utf-8"?>
<comments xmlns="http://schemas.openxmlformats.org/spreadsheetml/2006/main">
  <authors>
    <author>Windows 사용자</author>
  </authors>
  <commentList>
    <comment ref="D14" authorId="0" shapeId="0">
      <text>
        <r>
          <rPr>
            <sz val="9"/>
            <color indexed="81"/>
            <rFont val="돋움"/>
            <family val="3"/>
            <charset val="129"/>
          </rPr>
          <t>출장일수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예상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아시아권</t>
        </r>
        <r>
          <rPr>
            <sz val="9"/>
            <color indexed="81"/>
            <rFont val="Tahoma"/>
            <family val="2"/>
          </rPr>
          <t xml:space="preserve">  5</t>
        </r>
        <r>
          <rPr>
            <sz val="9"/>
            <color indexed="81"/>
            <rFont val="돋움"/>
            <family val="3"/>
            <charset val="129"/>
          </rPr>
          <t>박</t>
        </r>
        <r>
          <rPr>
            <sz val="9"/>
            <color indexed="81"/>
            <rFont val="Tahoma"/>
            <family val="2"/>
          </rPr>
          <t>6</t>
        </r>
        <r>
          <rPr>
            <sz val="9"/>
            <color indexed="81"/>
            <rFont val="돋움"/>
            <family val="3"/>
            <charset val="129"/>
          </rPr>
          <t>일
미주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돋움"/>
            <family val="3"/>
            <charset val="129"/>
          </rPr>
          <t>유렵</t>
        </r>
        <r>
          <rPr>
            <sz val="9"/>
            <color indexed="81"/>
            <rFont val="Tahoma"/>
            <family val="2"/>
          </rPr>
          <t xml:space="preserve"> 5</t>
        </r>
        <r>
          <rPr>
            <sz val="9"/>
            <color indexed="81"/>
            <rFont val="돋움"/>
            <family val="3"/>
            <charset val="129"/>
          </rPr>
          <t>박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돋움"/>
            <family val="3"/>
            <charset val="129"/>
          </rPr>
          <t>일
남미</t>
        </r>
        <r>
          <rPr>
            <sz val="9"/>
            <color indexed="81"/>
            <rFont val="Tahoma"/>
            <family val="2"/>
          </rPr>
          <t xml:space="preserve"> 6</t>
        </r>
        <r>
          <rPr>
            <sz val="9"/>
            <color indexed="81"/>
            <rFont val="돋움"/>
            <family val="3"/>
            <charset val="129"/>
          </rPr>
          <t>박</t>
        </r>
        <r>
          <rPr>
            <sz val="9"/>
            <color indexed="81"/>
            <rFont val="Tahoma"/>
            <family val="2"/>
          </rPr>
          <t>8</t>
        </r>
        <r>
          <rPr>
            <sz val="9"/>
            <color indexed="81"/>
            <rFont val="돋움"/>
            <family val="3"/>
            <charset val="129"/>
          </rPr>
          <t xml:space="preserve">일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>
      <text>
        <r>
          <rPr>
            <sz val="8"/>
            <color indexed="81"/>
            <rFont val="돋움"/>
            <family val="3"/>
            <charset val="129"/>
          </rPr>
          <t>출장일수</t>
        </r>
        <r>
          <rPr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돋움"/>
            <family val="3"/>
            <charset val="129"/>
          </rPr>
          <t xml:space="preserve">예상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돋움"/>
            <family val="3"/>
            <charset val="129"/>
          </rPr>
          <t>아시아권</t>
        </r>
        <r>
          <rPr>
            <sz val="8"/>
            <color indexed="81"/>
            <rFont val="Tahoma"/>
            <family val="2"/>
          </rPr>
          <t xml:space="preserve">  5</t>
        </r>
        <r>
          <rPr>
            <sz val="8"/>
            <color indexed="81"/>
            <rFont val="돋움"/>
            <family val="3"/>
            <charset val="129"/>
          </rPr>
          <t>박</t>
        </r>
        <r>
          <rPr>
            <sz val="8"/>
            <color indexed="81"/>
            <rFont val="Tahoma"/>
            <family val="2"/>
          </rPr>
          <t>6</t>
        </r>
        <r>
          <rPr>
            <sz val="8"/>
            <color indexed="81"/>
            <rFont val="돋움"/>
            <family val="3"/>
            <charset val="129"/>
          </rPr>
          <t>일
미주</t>
        </r>
        <r>
          <rPr>
            <sz val="8"/>
            <color indexed="81"/>
            <rFont val="Tahoma"/>
            <family val="2"/>
          </rPr>
          <t>,</t>
        </r>
        <r>
          <rPr>
            <sz val="8"/>
            <color indexed="81"/>
            <rFont val="돋움"/>
            <family val="3"/>
            <charset val="129"/>
          </rPr>
          <t>유렵</t>
        </r>
        <r>
          <rPr>
            <sz val="8"/>
            <color indexed="81"/>
            <rFont val="Tahoma"/>
            <family val="2"/>
          </rPr>
          <t xml:space="preserve"> 5</t>
        </r>
        <r>
          <rPr>
            <sz val="8"/>
            <color indexed="81"/>
            <rFont val="돋움"/>
            <family val="3"/>
            <charset val="129"/>
          </rPr>
          <t>박</t>
        </r>
        <r>
          <rPr>
            <sz val="8"/>
            <color indexed="81"/>
            <rFont val="Tahoma"/>
            <family val="2"/>
          </rPr>
          <t>7</t>
        </r>
        <r>
          <rPr>
            <sz val="8"/>
            <color indexed="81"/>
            <rFont val="돋움"/>
            <family val="3"/>
            <charset val="129"/>
          </rPr>
          <t>일
남미</t>
        </r>
        <r>
          <rPr>
            <sz val="8"/>
            <color indexed="81"/>
            <rFont val="Tahoma"/>
            <family val="2"/>
          </rPr>
          <t xml:space="preserve"> 6</t>
        </r>
        <r>
          <rPr>
            <sz val="8"/>
            <color indexed="81"/>
            <rFont val="돋움"/>
            <family val="3"/>
            <charset val="129"/>
          </rPr>
          <t>박</t>
        </r>
        <r>
          <rPr>
            <sz val="8"/>
            <color indexed="81"/>
            <rFont val="Tahoma"/>
            <family val="2"/>
          </rPr>
          <t>8</t>
        </r>
        <r>
          <rPr>
            <sz val="8"/>
            <color indexed="81"/>
            <rFont val="돋움"/>
            <family val="3"/>
            <charset val="129"/>
          </rPr>
          <t>일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<sst xmlns="http://schemas.openxmlformats.org/spreadsheetml/2006/main" count="233" uniqueCount="106">
  <si>
    <r>
      <t xml:space="preserve">- 아                  래 </t>
    </r>
    <r>
      <rPr>
        <sz val="12"/>
        <color rgb="FF000000"/>
        <rFont val="굴림"/>
        <family val="3"/>
        <charset val="129"/>
      </rPr>
      <t>-</t>
    </r>
    <phoneticPr fontId="3" type="noConversion"/>
  </si>
  <si>
    <t>구 분</t>
  </si>
  <si>
    <t>비 용</t>
    <phoneticPr fontId="3" type="noConversion"/>
  </si>
  <si>
    <t>비 고</t>
  </si>
  <si>
    <t>심사비</t>
    <phoneticPr fontId="3" type="noConversion"/>
  </si>
  <si>
    <t>신청비</t>
    <phoneticPr fontId="3" type="noConversion"/>
  </si>
  <si>
    <t>서류심사비</t>
    <phoneticPr fontId="3" type="noConversion"/>
  </si>
  <si>
    <t>총계(VAT별도)</t>
    <phoneticPr fontId="3" type="noConversion"/>
  </si>
  <si>
    <t>송금하실 총계(VAT포함)</t>
    <phoneticPr fontId="3" type="noConversion"/>
  </si>
  <si>
    <t>심사비</t>
    <phoneticPr fontId="3" type="noConversion"/>
  </si>
  <si>
    <t>신청비</t>
    <phoneticPr fontId="3" type="noConversion"/>
  </si>
  <si>
    <t>현장심사비</t>
  </si>
  <si>
    <t>서류심사비</t>
    <phoneticPr fontId="3" type="noConversion"/>
  </si>
  <si>
    <t>현장-서류검토비</t>
    <phoneticPr fontId="3" type="noConversion"/>
  </si>
  <si>
    <t>소계 (VAT별도)</t>
    <phoneticPr fontId="3" type="noConversion"/>
  </si>
  <si>
    <t>1 M.D. 당
서울 3만원/
경기,인천 5만원/
충청,대전,강원 10만원/
기타지역 15만원</t>
    <phoneticPr fontId="3" type="noConversion"/>
  </si>
  <si>
    <t>총계(VAT별도)</t>
    <phoneticPr fontId="3" type="noConversion"/>
  </si>
  <si>
    <t>송금하실 총계(VAT포함)</t>
    <phoneticPr fontId="3" type="noConversion"/>
  </si>
  <si>
    <r>
      <t xml:space="preserve">- 아                  래 </t>
    </r>
    <r>
      <rPr>
        <sz val="12"/>
        <color rgb="FF000000"/>
        <rFont val="굴림"/>
        <family val="3"/>
        <charset val="129"/>
      </rPr>
      <t>-</t>
    </r>
    <phoneticPr fontId="3" type="noConversion"/>
  </si>
  <si>
    <t>심사비</t>
    <phoneticPr fontId="3" type="noConversion"/>
  </si>
  <si>
    <t>신청비</t>
    <phoneticPr fontId="3" type="noConversion"/>
  </si>
  <si>
    <t>현장-서류검토비</t>
    <phoneticPr fontId="3" type="noConversion"/>
  </si>
  <si>
    <t>현장-이동비</t>
    <phoneticPr fontId="3" type="noConversion"/>
  </si>
  <si>
    <t>서류심사비</t>
    <phoneticPr fontId="3" type="noConversion"/>
  </si>
  <si>
    <t>소계 (VAT별도)</t>
    <phoneticPr fontId="3" type="noConversion"/>
  </si>
  <si>
    <t>출장비
("가"등급)</t>
    <phoneticPr fontId="3" type="noConversion"/>
  </si>
  <si>
    <r>
      <t xml:space="preserve">일 비
</t>
    </r>
    <r>
      <rPr>
        <sz val="7"/>
        <color rgb="FF000000"/>
        <rFont val="맑은 고딕"/>
        <family val="3"/>
        <charset val="129"/>
        <scheme val="minor"/>
      </rPr>
      <t>(대중교통을 이용할 수 없을 경우, 
제조소 또는 수입업체에서 제공하는 차량을
 이용한 경우, 그 차량의 이용일 마다 심사원이 
일비의 50 %를 업체로 지불함.)</t>
    </r>
    <phoneticPr fontId="3" type="noConversion"/>
  </si>
  <si>
    <t>숙박비</t>
  </si>
  <si>
    <t>식 비</t>
  </si>
  <si>
    <t>준비금
(여행자보험비 및 비자발급비 등)</t>
    <phoneticPr fontId="3" type="noConversion"/>
  </si>
  <si>
    <t>업체 제공</t>
    <phoneticPr fontId="3" type="noConversion"/>
  </si>
  <si>
    <t>항공료</t>
    <phoneticPr fontId="3" type="noConversion"/>
  </si>
  <si>
    <t>총계(VAT별도)</t>
    <phoneticPr fontId="3" type="noConversion"/>
  </si>
  <si>
    <t>송금하실 총계(VAT포함)</t>
    <phoneticPr fontId="3" type="noConversion"/>
  </si>
  <si>
    <t>[붙임 3] 공무원 여비 규정 등에 따른 국외여비 지급기준</t>
  </si>
  <si>
    <t>구분</t>
  </si>
  <si>
    <t>일비</t>
  </si>
  <si>
    <t>숙박비(할인정액)</t>
  </si>
  <si>
    <t>식비</t>
  </si>
  <si>
    <t>가</t>
  </si>
  <si>
    <t>나</t>
  </si>
  <si>
    <t>다</t>
  </si>
  <si>
    <t>라</t>
  </si>
  <si>
    <t>❍ 국가 및 도시별 등급 구분은 다음과 같다.</t>
  </si>
  <si>
    <t>가. 가등급 : 도쿄, 뉴욕, 런던, 로스엔젤레스, 모스크바, 샌프란시스코, 워싱턴 D.C., 파리, 홍콩, 제네바, 싱가포르</t>
  </si>
  <si>
    <t>나. 나등급</t>
  </si>
  <si>
    <t>2) 남·북아메리카주: 멕시코, 미국, 브라질, 세인트루시아, 세인트키츠네비스, 아르헨티나, 아이티, 앤티가바부다, 자메이카, 캐나다</t>
  </si>
  <si>
    <t>3) 유럽주: 그리스, 네덜란드, 노르웨이, 덴마크, 독일, 러시아, 룩셈부르크, 벨기에, 스웨덴, 스위스, 스페인,</t>
  </si>
  <si>
    <t>아이슬란드, 영국, 오스트리아, 우크라이나, 이탈리아, 포르투갈, 프랑스, 핀란드, 헝가리</t>
  </si>
  <si>
    <t>4) 중동·아프리카주: 가봉, 남아프리카공화국, 리비아, 수단, 남수단, 바레인, 사우디아라비아, 세이셸, 아랍에미리트,</t>
  </si>
  <si>
    <t>앙골라, 오만, 우간다, 이스라엘, 이집트, 에티오피아, 적도기니, 카타르, 코트디부아르, 콩고민주공화국, 쿠웨이트</t>
  </si>
  <si>
    <t>다. 다등급</t>
  </si>
  <si>
    <t>1) 아시아주·오세아니아주: 뉴질랜드, 마셜군도, 말레이시아, 방글라데시, 브루나이, 아제르바이잔, 오스트레일</t>
  </si>
  <si>
    <t>리아, 인도네시아, 우즈베키스탄, 중국, 키르기즈공화국, 타이, 터키, 타지키스탄, 투르크메니스탄, 파키스탄</t>
  </si>
  <si>
    <t>2) 남·북아메리카주: 가이아나, 도미니카공화국, 바베이도스, 베네수엘라, 벨리즈, 세인트빈센트그레나딘,</t>
  </si>
  <si>
    <t>우루과이, 칠레, 코스타리카, 트리니다드토바고, 파나마</t>
  </si>
  <si>
    <t>3) 유럽주: 라트비아, 루마니아, 리투아니아, 불가리아, 아일랜드, 세르비아, 몬테네그로, 슬로베니아, 슬로바키아, 체코, 폴란드</t>
  </si>
  <si>
    <t>4) 중동·아프리카주: 가나, 기니, 나이지리아, 니제르, 라이베리아, 모로코, 모리셔스, 모잠비크, 보츠와나, 부르</t>
  </si>
  <si>
    <t>키나파소, 상투메프린시페, 세네갈, 스와질란드, 시에라리온, 아프가니스탄, 알제리, 요르단, 이라크, 잠비아,</t>
  </si>
  <si>
    <t>중앙아프리카공화국, 카메룬, 케냐, 탄자니아</t>
  </si>
  <si>
    <t>라. 라등급</t>
  </si>
  <si>
    <t>1) 아시아주·오세아니아주: 네팔, 동티모르, 라오스, 미크로네시아, 몽골, 미얀마, 베트남, 스리랑카, 캄보디아, 피지, 필리핀</t>
  </si>
  <si>
    <t>2) 남·북아메리카주: 과테말라, 니카라과, 볼리비아, 수리남, 에콰도르, 엘살바도르, 온두라스, 콜롬비아, 파라과이, 페루</t>
  </si>
  <si>
    <t>3) 유럽주: 마케도니아, 몰도바, 보스니아헤르체코비나, 벨라루스, 알바니아, 에스토니아, 크로아티아</t>
  </si>
  <si>
    <t>4) 중동·아프리카주: 감비아, 기니비사우, 나미비아, 레바논, 레소토, 르완다, 마다가스카르, 말라위, 말리,</t>
  </si>
  <si>
    <t>모리타니, 소말리아, 예멘, 이란, 짐바브웨, 튀니지</t>
  </si>
  <si>
    <t>※ 국가 및 도시별 등급 구분에 없는 국가는 근무예정지에서 국가의 수도까지의 거리가 가장 가까운 국가의 등급을 적용</t>
  </si>
  <si>
    <t>비 용</t>
    <phoneticPr fontId="3" type="noConversion"/>
  </si>
  <si>
    <t>출장비 (VAT별도)</t>
    <phoneticPr fontId="3" type="noConversion"/>
  </si>
  <si>
    <t>(최초, 정기)</t>
    <phoneticPr fontId="3" type="noConversion"/>
  </si>
  <si>
    <t xml:space="preserve"> ※ 신청서류 제출 후 기관 발행 견적서와 상이할 수 있음</t>
    <phoneticPr fontId="3" type="noConversion"/>
  </si>
  <si>
    <t>노란색 셀에 해당 데이터 입력하십시오.</t>
    <phoneticPr fontId="3" type="noConversion"/>
  </si>
  <si>
    <t>(변경)</t>
    <phoneticPr fontId="3" type="noConversion"/>
  </si>
  <si>
    <t>(최초, 정기)</t>
    <phoneticPr fontId="3" type="noConversion"/>
  </si>
  <si>
    <t>(추가, 변경)</t>
    <phoneticPr fontId="3" type="noConversion"/>
  </si>
  <si>
    <r>
      <t xml:space="preserve">견적 계산기 
</t>
    </r>
    <r>
      <rPr>
        <sz val="14"/>
        <color rgb="FF000000"/>
        <rFont val="HY견고딕"/>
        <family val="1"/>
        <charset val="129"/>
      </rPr>
      <t>(서류심사 - 추가, 변경(수입업에 한함))</t>
    </r>
    <phoneticPr fontId="3" type="noConversion"/>
  </si>
  <si>
    <t>수입업의 변경심사는 서류심사, 
제조업의 변경심사는 현장심사임</t>
    <phoneticPr fontId="3" type="noConversion"/>
  </si>
  <si>
    <t>(최초,정기)</t>
    <phoneticPr fontId="3" type="noConversion"/>
  </si>
  <si>
    <r>
      <t xml:space="preserve">※ 미화는 송금 당일
 매매기준율을
적용하여 
</t>
    </r>
    <r>
      <rPr>
        <b/>
        <u/>
        <sz val="10"/>
        <color rgb="FF000000"/>
        <rFont val="맑은 고딕"/>
        <family val="3"/>
        <charset val="129"/>
        <scheme val="minor"/>
      </rPr>
      <t>원화로 입금</t>
    </r>
    <r>
      <rPr>
        <sz val="10"/>
        <color rgb="FF000000"/>
        <rFont val="맑은 고딕"/>
        <family val="3"/>
        <charset val="129"/>
        <scheme val="minor"/>
      </rPr>
      <t>합니다.</t>
    </r>
    <phoneticPr fontId="3" type="noConversion"/>
  </si>
  <si>
    <t>업체 제공</t>
    <phoneticPr fontId="3" type="noConversion"/>
  </si>
  <si>
    <t>출장비
("나"등급)</t>
    <phoneticPr fontId="3" type="noConversion"/>
  </si>
  <si>
    <r>
      <t xml:space="preserve">견적 계산기 
</t>
    </r>
    <r>
      <rPr>
        <sz val="14"/>
        <color rgb="FF000000"/>
        <rFont val="HY견고딕"/>
        <family val="1"/>
        <charset val="129"/>
      </rPr>
      <t>(해외 현장심사 - 지역 "가" 등급)</t>
    </r>
    <phoneticPr fontId="3" type="noConversion"/>
  </si>
  <si>
    <r>
      <t xml:space="preserve">견적 계산기 
</t>
    </r>
    <r>
      <rPr>
        <sz val="14"/>
        <color rgb="FF000000"/>
        <rFont val="HY견고딕"/>
        <family val="1"/>
        <charset val="129"/>
      </rPr>
      <t>(해외 현장심사 - 지역 "나" 등급)</t>
    </r>
    <phoneticPr fontId="3" type="noConversion"/>
  </si>
  <si>
    <r>
      <t xml:space="preserve">견적 계산기 
</t>
    </r>
    <r>
      <rPr>
        <sz val="14"/>
        <color rgb="FF000000"/>
        <rFont val="HY견고딕"/>
        <family val="1"/>
        <charset val="129"/>
      </rPr>
      <t>(해외 현장심사 - 지역 "다" 등급)</t>
    </r>
    <phoneticPr fontId="3" type="noConversion"/>
  </si>
  <si>
    <t>총계(VAT별도)</t>
    <phoneticPr fontId="3" type="noConversion"/>
  </si>
  <si>
    <t xml:space="preserve"> ※ 신청서류 제출 후 기관 발행 견적서와 상이할 수 있음</t>
    <phoneticPr fontId="3" type="noConversion"/>
  </si>
  <si>
    <t>현장-서류검토비</t>
    <phoneticPr fontId="3" type="noConversion"/>
  </si>
  <si>
    <t>1) 아시아주·오세아니아주: 타이완, 베이징, 인도, 일본, 카자흐스탄, 파푸아뉴기니</t>
    <phoneticPr fontId="3" type="noConversion"/>
  </si>
  <si>
    <t>출장비
("다"등급)</t>
    <phoneticPr fontId="3" type="noConversion"/>
  </si>
  <si>
    <t>출장비
("라"등급)</t>
    <phoneticPr fontId="3" type="noConversion"/>
  </si>
  <si>
    <r>
      <t xml:space="preserve">견적 계산기 
</t>
    </r>
    <r>
      <rPr>
        <sz val="14"/>
        <color rgb="FF000000"/>
        <rFont val="HY견고딕"/>
        <family val="1"/>
        <charset val="129"/>
      </rPr>
      <t>(해외 현장심사 - 지역 "라" 등급)</t>
    </r>
    <phoneticPr fontId="3" type="noConversion"/>
  </si>
  <si>
    <t>구 분</t>
    <phoneticPr fontId="3" type="noConversion"/>
  </si>
  <si>
    <t>정기일괄신청의 경우,  
현장심사를 제외한 
서류심사 건수를 기재
※ 정기일괄은
 현장심사(1건)와 서류심사(현장심사1건을
제외한 나머지 건)로 접수됨
(예시, 총5건인 경우 현장1건, 서류심사4건)</t>
    <phoneticPr fontId="3" type="noConversion"/>
  </si>
  <si>
    <r>
      <t xml:space="preserve">견적 계산기 
</t>
    </r>
    <r>
      <rPr>
        <sz val="14"/>
        <color rgb="FF000000"/>
        <rFont val="HY견고딕"/>
        <family val="1"/>
        <charset val="129"/>
      </rPr>
      <t>(서류심사 - 최초, 정기(수입업, 제조업))</t>
    </r>
    <phoneticPr fontId="3" type="noConversion"/>
  </si>
  <si>
    <r>
      <t xml:space="preserve">견적 계산기 
</t>
    </r>
    <r>
      <rPr>
        <sz val="14"/>
        <color rgb="FF000000"/>
        <rFont val="HY견고딕"/>
        <family val="1"/>
        <charset val="129"/>
      </rPr>
      <t>현장심사 - 최초, 정기
(국내 제조에 한함)</t>
    </r>
    <phoneticPr fontId="3" type="noConversion"/>
  </si>
  <si>
    <r>
      <t xml:space="preserve">견적 계산기 
</t>
    </r>
    <r>
      <rPr>
        <sz val="14"/>
        <color rgb="FF000000"/>
        <rFont val="HY견고딕"/>
        <family val="1"/>
        <charset val="129"/>
      </rPr>
      <t>현장심사 - 변경
(국내 제조에 한함)</t>
    </r>
    <phoneticPr fontId="3" type="noConversion"/>
  </si>
  <si>
    <t>시행일자 : 2022. 07. 01일부</t>
    <phoneticPr fontId="3" type="noConversion"/>
  </si>
  <si>
    <t>시행일자 : 2023. 03. 01일부</t>
    <phoneticPr fontId="3" type="noConversion"/>
  </si>
  <si>
    <t>심사일 7일 전 일정 변경</t>
    <phoneticPr fontId="3" type="noConversion"/>
  </si>
  <si>
    <t>심사 철수</t>
    <phoneticPr fontId="3" type="noConversion"/>
  </si>
  <si>
    <t>0.6 MD</t>
    <phoneticPr fontId="3" type="noConversion"/>
  </si>
  <si>
    <t>1 MD</t>
    <phoneticPr fontId="3" type="noConversion"/>
  </si>
  <si>
    <t>&lt;&lt;현장심사 철수 시 수수료 부과 기준&gt;&gt;</t>
    <phoneticPr fontId="3" type="noConversion"/>
  </si>
  <si>
    <t>수수료 항목</t>
    <phoneticPr fontId="3" type="noConversion"/>
  </si>
  <si>
    <t>추가 수수료(MD 기준)</t>
    <phoneticPr fontId="3" type="noConversion"/>
  </si>
  <si>
    <t>비 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</si>
</sst>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-* #,##0_-;\-* #,##0_-;_-* &quot;-&quot;_-;_-@_-"/>
    <numFmt numFmtId="176" formatCode="#,###\ &quot;원&quot;"/>
    <numFmt numFmtId="177" formatCode="&quot;(&quot;#\ &quot;건)&quot;"/>
    <numFmt numFmtId="178" formatCode="&quot;1 건당&quot;\ #,###&quot;원&quot;"/>
    <numFmt numFmtId="179" formatCode="&quot;(&quot;#\ &quot;M.D.)&quot;"/>
    <numFmt numFmtId="180" formatCode="\ #,###\ &quot;원&quot;"/>
    <numFmt numFmtId="181" formatCode="\ \ \ #,###\ &quot;원&quot;"/>
    <numFmt numFmtId="182" formatCode="&quot;1 M.D.&quot;\ #,###&quot;원&quot;"/>
    <numFmt numFmtId="183" formatCode="&quot;×&quot;\ #\ &quot;M.D.&quot;"/>
    <numFmt numFmtId="184" formatCode="&quot;=&quot;\ #,###\ &quot;원&quot;"/>
    <numFmt numFmtId="185" formatCode="&quot;$&quot;\ \ #\ "/>
    <numFmt numFmtId="186" formatCode="&quot;×&quot;\ #\ &quot;일&quot;"/>
    <numFmt numFmtId="187" formatCode="&quot;=&quot;\ &quot;$&quot;\ #,###"/>
    <numFmt numFmtId="188" formatCode="&quot;$&quot;\ #\ "/>
    <numFmt numFmtId="189" formatCode="&quot;×&quot;\ #\ &quot;박&quot;"/>
    <numFmt numFmtId="190" formatCode="&quot;$&quot;\ #,###"/>
    <numFmt numFmtId="191" formatCode="#,###\ &quot;원&quot;\ &quot;+&quot;"/>
    <numFmt numFmtId="192" formatCode="\ &quot;$&quot;\ #,###"/>
    <numFmt numFmtId="193" formatCode="&quot;1M.D당&quot;\ #,###&quot;원&quot;"/>
    <numFmt numFmtId="194" formatCode="_-* #,##0.0_-;\-* #,##0.0_-;_-* &quot;-&quot;_-;_-@_-"/>
    <numFmt numFmtId="195" formatCode="#,###.0\ &quot;원&quot;"/>
  </numFmts>
  <fonts count="2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4"/>
      <color rgb="FF000000"/>
      <name val="HY견고딕"/>
      <family val="1"/>
      <charset val="129"/>
    </font>
    <font>
      <sz val="8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2"/>
      <color rgb="FF000000"/>
      <name val="굴림"/>
      <family val="3"/>
      <charset val="129"/>
    </font>
    <font>
      <b/>
      <sz val="12"/>
      <color rgb="FF000000"/>
      <name val="굴림"/>
      <family val="3"/>
      <charset val="129"/>
    </font>
    <font>
      <b/>
      <sz val="11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4"/>
      <color rgb="FF000000"/>
      <name val="맑은 고딕"/>
      <family val="3"/>
      <charset val="129"/>
      <scheme val="minor"/>
    </font>
    <font>
      <b/>
      <sz val="32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7"/>
      <color rgb="FF000000"/>
      <name val="맑은 고딕"/>
      <family val="3"/>
      <charset val="129"/>
      <scheme val="minor"/>
    </font>
    <font>
      <sz val="11"/>
      <color rgb="FF000000"/>
      <name val="굴림"/>
      <family val="3"/>
      <charset val="129"/>
    </font>
    <font>
      <sz val="14"/>
      <color rgb="FF000000"/>
      <name val="HY견고딕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u/>
      <sz val="10"/>
      <color rgb="FF00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8"/>
      <color indexed="81"/>
      <name val="돋움"/>
      <family val="3"/>
      <charset val="129"/>
    </font>
    <font>
      <sz val="8"/>
      <color indexed="81"/>
      <name val="Tahoma"/>
      <family val="2"/>
    </font>
    <font>
      <sz val="10"/>
      <color theme="1"/>
      <name val="맑은 고딕"/>
      <family val="2"/>
      <charset val="129"/>
      <scheme val="minor"/>
    </font>
    <font>
      <b/>
      <sz val="12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4" xfId="0" applyBorder="1">
      <alignment vertical="center"/>
    </xf>
    <xf numFmtId="41" fontId="0" fillId="0" borderId="0" xfId="0" applyNumberFormat="1">
      <alignment vertical="center"/>
    </xf>
    <xf numFmtId="176" fontId="10" fillId="0" borderId="11" xfId="0" applyNumberFormat="1" applyFont="1" applyBorder="1" applyAlignment="1" applyProtection="1">
      <alignment vertical="center" wrapText="1"/>
    </xf>
    <xf numFmtId="179" fontId="10" fillId="3" borderId="3" xfId="0" applyNumberFormat="1" applyFont="1" applyFill="1" applyBorder="1" applyAlignment="1" applyProtection="1">
      <alignment horizontal="left" vertical="center" wrapText="1"/>
      <protection locked="0"/>
    </xf>
    <xf numFmtId="176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10" fillId="0" borderId="3" xfId="0" applyNumberFormat="1" applyFont="1" applyFill="1" applyBorder="1" applyAlignment="1" applyProtection="1">
      <alignment horizontal="left" vertical="center" wrapText="1"/>
    </xf>
    <xf numFmtId="183" fontId="14" fillId="0" borderId="2" xfId="0" applyNumberFormat="1" applyFont="1" applyBorder="1" applyAlignment="1" applyProtection="1">
      <alignment horizontal="center" vertical="center" wrapText="1"/>
    </xf>
    <xf numFmtId="184" fontId="14" fillId="0" borderId="2" xfId="0" applyNumberFormat="1" applyFont="1" applyBorder="1" applyAlignment="1" applyProtection="1">
      <alignment horizontal="center" vertical="center" wrapText="1"/>
    </xf>
    <xf numFmtId="0" fontId="0" fillId="0" borderId="0" xfId="0" applyProtection="1">
      <alignment vertical="center"/>
      <protection locked="0"/>
    </xf>
    <xf numFmtId="41" fontId="0" fillId="0" borderId="0" xfId="0" applyNumberFormat="1" applyProtection="1">
      <alignment vertical="center"/>
      <protection locked="0"/>
    </xf>
    <xf numFmtId="177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right" vertical="center" wrapText="1"/>
    </xf>
    <xf numFmtId="176" fontId="10" fillId="0" borderId="11" xfId="0" applyNumberFormat="1" applyFont="1" applyBorder="1" applyAlignment="1" applyProtection="1">
      <alignment horizontal="center" vertical="center" wrapText="1"/>
    </xf>
    <xf numFmtId="176" fontId="10" fillId="0" borderId="1" xfId="1" applyNumberFormat="1" applyFont="1" applyBorder="1" applyAlignment="1" applyProtection="1">
      <alignment horizontal="right" vertical="center" wrapText="1"/>
    </xf>
    <xf numFmtId="178" fontId="10" fillId="0" borderId="12" xfId="0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11" fillId="0" borderId="15" xfId="0" quotePrefix="1" applyFont="1" applyBorder="1" applyAlignment="1" applyProtection="1">
      <alignment vertical="center" wrapText="1"/>
    </xf>
    <xf numFmtId="0" fontId="11" fillId="3" borderId="0" xfId="0" quotePrefix="1" applyFont="1" applyFill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 wrapText="1"/>
    </xf>
    <xf numFmtId="0" fontId="11" fillId="0" borderId="0" xfId="0" quotePrefix="1" applyFont="1" applyBorder="1" applyAlignment="1" applyProtection="1">
      <alignment horizontal="center" vertical="center" wrapText="1"/>
    </xf>
    <xf numFmtId="193" fontId="10" fillId="0" borderId="12" xfId="0" applyNumberFormat="1" applyFont="1" applyBorder="1" applyAlignment="1" applyProtection="1">
      <alignment horizontal="center" vertical="center" wrapText="1"/>
    </xf>
    <xf numFmtId="182" fontId="10" fillId="0" borderId="27" xfId="0" applyNumberFormat="1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vertical="center" wrapText="1"/>
    </xf>
    <xf numFmtId="179" fontId="10" fillId="0" borderId="3" xfId="0" applyNumberFormat="1" applyFont="1" applyFill="1" applyBorder="1" applyAlignment="1" applyProtection="1">
      <alignment horizontal="left" vertical="center" wrapText="1"/>
    </xf>
    <xf numFmtId="177" fontId="10" fillId="0" borderId="3" xfId="0" applyNumberFormat="1" applyFont="1" applyBorder="1" applyAlignment="1" applyProtection="1">
      <alignment horizontal="left" vertical="center" wrapText="1"/>
    </xf>
    <xf numFmtId="195" fontId="0" fillId="0" borderId="0" xfId="0" applyNumberFormat="1">
      <alignment vertical="center"/>
    </xf>
    <xf numFmtId="41" fontId="0" fillId="0" borderId="0" xfId="0" applyNumberFormat="1" applyProtection="1">
      <alignment vertical="center"/>
    </xf>
    <xf numFmtId="0" fontId="11" fillId="0" borderId="0" xfId="0" quotePrefix="1" applyFont="1" applyBorder="1" applyAlignment="1" applyProtection="1">
      <alignment vertical="center" wrapText="1"/>
    </xf>
    <xf numFmtId="176" fontId="10" fillId="0" borderId="2" xfId="0" applyNumberFormat="1" applyFont="1" applyBorder="1" applyAlignment="1" applyProtection="1">
      <alignment vertical="center" wrapText="1"/>
    </xf>
    <xf numFmtId="176" fontId="10" fillId="0" borderId="2" xfId="1" applyNumberFormat="1" applyFont="1" applyBorder="1" applyAlignment="1" applyProtection="1">
      <alignment vertical="center" wrapText="1"/>
    </xf>
    <xf numFmtId="0" fontId="10" fillId="0" borderId="29" xfId="0" applyFont="1" applyBorder="1" applyAlignment="1" applyProtection="1">
      <alignment horizontal="center" vertical="center" wrapText="1"/>
    </xf>
    <xf numFmtId="185" fontId="10" fillId="0" borderId="1" xfId="0" applyNumberFormat="1" applyFont="1" applyBorder="1" applyAlignment="1" applyProtection="1">
      <alignment horizontal="center" vertical="center" wrapText="1"/>
    </xf>
    <xf numFmtId="188" fontId="10" fillId="0" borderId="1" xfId="0" applyNumberFormat="1" applyFont="1" applyBorder="1" applyAlignment="1" applyProtection="1">
      <alignment horizontal="center" vertical="center" wrapText="1"/>
    </xf>
    <xf numFmtId="176" fontId="10" fillId="0" borderId="3" xfId="1" applyNumberFormat="1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horizontal="center" vertical="center" wrapText="1"/>
    </xf>
    <xf numFmtId="186" fontId="18" fillId="3" borderId="2" xfId="0" applyNumberFormat="1" applyFont="1" applyFill="1" applyBorder="1" applyAlignment="1" applyProtection="1">
      <alignment horizontal="center" vertical="center" wrapText="1"/>
      <protection locked="0"/>
    </xf>
    <xf numFmtId="189" fontId="18" fillId="3" borderId="2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" xfId="1" applyNumberFormat="1" applyFont="1" applyBorder="1" applyAlignment="1" applyProtection="1">
      <alignment horizontal="right" vertical="center" wrapText="1"/>
    </xf>
    <xf numFmtId="178" fontId="4" fillId="4" borderId="27" xfId="0" applyNumberFormat="1" applyFont="1" applyFill="1" applyBorder="1" applyAlignment="1" applyProtection="1">
      <alignment horizontal="center" vertical="center" wrapText="1"/>
    </xf>
    <xf numFmtId="0" fontId="0" fillId="0" borderId="35" xfId="0" applyFill="1" applyBorder="1" applyAlignment="1" applyProtection="1">
      <alignment vertical="center" wrapText="1"/>
      <protection locked="0"/>
    </xf>
    <xf numFmtId="0" fontId="0" fillId="0" borderId="36" xfId="0" applyFill="1" applyBorder="1" applyAlignment="1" applyProtection="1">
      <alignment vertical="center"/>
      <protection locked="0"/>
    </xf>
    <xf numFmtId="0" fontId="0" fillId="0" borderId="35" xfId="0" applyFill="1" applyBorder="1" applyAlignment="1" applyProtection="1">
      <alignment vertical="center"/>
      <protection locked="0"/>
    </xf>
    <xf numFmtId="0" fontId="0" fillId="0" borderId="36" xfId="0" applyFill="1" applyBorder="1" applyAlignment="1" applyProtection="1">
      <alignment vertical="center" wrapText="1"/>
      <protection locked="0"/>
    </xf>
    <xf numFmtId="0" fontId="26" fillId="5" borderId="0" xfId="0" applyFont="1" applyFill="1" applyAlignment="1" applyProtection="1">
      <alignment horizontal="center" vertical="center"/>
    </xf>
    <xf numFmtId="0" fontId="11" fillId="2" borderId="17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wrapText="1"/>
    </xf>
    <xf numFmtId="176" fontId="8" fillId="2" borderId="19" xfId="0" applyNumberFormat="1" applyFont="1" applyFill="1" applyBorder="1" applyAlignment="1" applyProtection="1">
      <alignment horizontal="center" vertical="center" wrapText="1"/>
    </xf>
    <xf numFmtId="176" fontId="8" fillId="2" borderId="18" xfId="0" applyNumberFormat="1" applyFont="1" applyFill="1" applyBorder="1" applyAlignment="1" applyProtection="1">
      <alignment horizontal="center" vertical="center" wrapText="1"/>
    </xf>
    <xf numFmtId="0" fontId="5" fillId="0" borderId="0" xfId="0" quotePrefix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11" fillId="0" borderId="1" xfId="0" quotePrefix="1" applyFont="1" applyBorder="1" applyAlignment="1" applyProtection="1">
      <alignment horizontal="center" vertical="center" wrapText="1"/>
    </xf>
    <xf numFmtId="0" fontId="11" fillId="0" borderId="2" xfId="0" quotePrefix="1" applyFont="1" applyBorder="1" applyAlignment="1" applyProtection="1">
      <alignment horizontal="center" vertical="center" wrapText="1"/>
    </xf>
    <xf numFmtId="0" fontId="11" fillId="0" borderId="3" xfId="0" quotePrefix="1" applyFont="1" applyBorder="1" applyAlignment="1" applyProtection="1">
      <alignment horizontal="center" vertical="center" wrapText="1"/>
    </xf>
    <xf numFmtId="0" fontId="11" fillId="0" borderId="15" xfId="0" quotePrefix="1" applyFont="1" applyBorder="1" applyAlignment="1" applyProtection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176" fontId="10" fillId="0" borderId="1" xfId="0" applyNumberFormat="1" applyFont="1" applyBorder="1" applyAlignment="1" applyProtection="1">
      <alignment horizontal="center" vertical="center" wrapText="1"/>
    </xf>
    <xf numFmtId="176" fontId="10" fillId="0" borderId="3" xfId="0" applyNumberFormat="1" applyFont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0" borderId="23" xfId="0" quotePrefix="1" applyFont="1" applyBorder="1" applyAlignment="1" applyProtection="1">
      <alignment horizontal="left" vertical="center" wrapText="1"/>
    </xf>
    <xf numFmtId="0" fontId="10" fillId="0" borderId="28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28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176" fontId="10" fillId="0" borderId="2" xfId="0" applyNumberFormat="1" applyFont="1" applyBorder="1" applyAlignment="1" applyProtection="1">
      <alignment horizontal="center" vertical="center" wrapText="1"/>
    </xf>
    <xf numFmtId="176" fontId="8" fillId="2" borderId="20" xfId="0" applyNumberFormat="1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25" xfId="0" applyFont="1" applyFill="1" applyBorder="1" applyAlignment="1" applyProtection="1">
      <alignment horizontal="center" vertical="center" wrapText="1"/>
    </xf>
    <xf numFmtId="0" fontId="10" fillId="0" borderId="26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Border="1" applyAlignment="1" applyProtection="1">
      <alignment horizontal="right" vertical="center" wrapText="1"/>
    </xf>
    <xf numFmtId="176" fontId="10" fillId="0" borderId="2" xfId="0" applyNumberFormat="1" applyFont="1" applyBorder="1" applyAlignment="1" applyProtection="1">
      <alignment horizontal="right" vertical="center" wrapText="1"/>
    </xf>
    <xf numFmtId="176" fontId="10" fillId="0" borderId="1" xfId="1" applyNumberFormat="1" applyFont="1" applyBorder="1" applyAlignment="1" applyProtection="1">
      <alignment horizontal="right" vertical="center" wrapText="1"/>
    </xf>
    <xf numFmtId="176" fontId="10" fillId="0" borderId="2" xfId="1" applyNumberFormat="1" applyFont="1" applyBorder="1" applyAlignment="1" applyProtection="1">
      <alignment horizontal="right" vertical="center" wrapText="1"/>
    </xf>
    <xf numFmtId="180" fontId="10" fillId="0" borderId="1" xfId="1" applyNumberFormat="1" applyFont="1" applyBorder="1" applyAlignment="1" applyProtection="1">
      <alignment horizontal="right" vertical="center" wrapText="1"/>
    </xf>
    <xf numFmtId="180" fontId="10" fillId="0" borderId="2" xfId="1" applyNumberFormat="1" applyFont="1" applyBorder="1" applyAlignment="1" applyProtection="1">
      <alignment horizontal="right" vertical="center" wrapText="1"/>
    </xf>
    <xf numFmtId="181" fontId="10" fillId="0" borderId="1" xfId="1" applyNumberFormat="1" applyFont="1" applyBorder="1" applyAlignment="1" applyProtection="1">
      <alignment horizontal="center" vertical="center" wrapText="1"/>
    </xf>
    <xf numFmtId="181" fontId="10" fillId="0" borderId="2" xfId="1" applyNumberFormat="1" applyFont="1" applyBorder="1" applyAlignment="1" applyProtection="1">
      <alignment horizontal="center" vertical="center" wrapText="1"/>
    </xf>
    <xf numFmtId="181" fontId="10" fillId="0" borderId="3" xfId="1" applyNumberFormat="1" applyFont="1" applyBorder="1" applyAlignment="1" applyProtection="1">
      <alignment horizontal="center" vertical="center" wrapText="1"/>
    </xf>
    <xf numFmtId="194" fontId="8" fillId="2" borderId="19" xfId="1" applyNumberFormat="1" applyFont="1" applyFill="1" applyBorder="1" applyAlignment="1">
      <alignment horizontal="center" vertical="center" wrapText="1"/>
    </xf>
    <xf numFmtId="194" fontId="8" fillId="2" borderId="20" xfId="1" applyNumberFormat="1" applyFont="1" applyFill="1" applyBorder="1" applyAlignment="1">
      <alignment horizontal="center" vertical="center" wrapText="1"/>
    </xf>
    <xf numFmtId="194" fontId="8" fillId="2" borderId="18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24" xfId="0" applyFont="1" applyFill="1" applyBorder="1" applyAlignment="1" applyProtection="1">
      <alignment horizontal="center" vertical="center" wrapText="1"/>
      <protection locked="0"/>
    </xf>
    <xf numFmtId="0" fontId="9" fillId="0" borderId="25" xfId="0" applyFont="1" applyFill="1" applyBorder="1" applyAlignment="1" applyProtection="1">
      <alignment horizontal="center" vertical="center" wrapText="1"/>
      <protection locked="0"/>
    </xf>
    <xf numFmtId="176" fontId="10" fillId="0" borderId="1" xfId="1" applyNumberFormat="1" applyFont="1" applyFill="1" applyBorder="1" applyAlignment="1" applyProtection="1">
      <alignment horizontal="right" vertical="center" wrapText="1"/>
    </xf>
    <xf numFmtId="176" fontId="10" fillId="0" borderId="2" xfId="1" applyNumberFormat="1" applyFont="1" applyFill="1" applyBorder="1" applyAlignment="1" applyProtection="1">
      <alignment horizontal="right" vertical="center" wrapText="1"/>
    </xf>
    <xf numFmtId="192" fontId="10" fillId="0" borderId="2" xfId="0" applyNumberFormat="1" applyFont="1" applyBorder="1" applyAlignment="1" applyProtection="1">
      <alignment horizontal="left" vertical="center" wrapText="1"/>
    </xf>
    <xf numFmtId="192" fontId="10" fillId="0" borderId="3" xfId="0" applyNumberFormat="1" applyFont="1" applyBorder="1" applyAlignment="1" applyProtection="1">
      <alignment horizontal="left" vertical="center" wrapText="1"/>
    </xf>
    <xf numFmtId="191" fontId="8" fillId="2" borderId="19" xfId="0" applyNumberFormat="1" applyFont="1" applyFill="1" applyBorder="1" applyAlignment="1" applyProtection="1">
      <alignment horizontal="right" vertical="center" wrapText="1"/>
    </xf>
    <xf numFmtId="191" fontId="8" fillId="2" borderId="20" xfId="0" applyNumberFormat="1" applyFont="1" applyFill="1" applyBorder="1" applyAlignment="1" applyProtection="1">
      <alignment horizontal="right" vertical="center" wrapText="1"/>
    </xf>
    <xf numFmtId="190" fontId="8" fillId="2" borderId="20" xfId="0" applyNumberFormat="1" applyFont="1" applyFill="1" applyBorder="1" applyAlignment="1" applyProtection="1">
      <alignment horizontal="left" vertical="center" wrapText="1"/>
    </xf>
    <xf numFmtId="190" fontId="8" fillId="2" borderId="18" xfId="0" applyNumberFormat="1" applyFont="1" applyFill="1" applyBorder="1" applyAlignment="1" applyProtection="1">
      <alignment horizontal="left" vertical="center" wrapText="1"/>
    </xf>
    <xf numFmtId="191" fontId="10" fillId="0" borderId="1" xfId="0" applyNumberFormat="1" applyFont="1" applyBorder="1" applyAlignment="1" applyProtection="1">
      <alignment horizontal="right" vertical="center" wrapText="1"/>
    </xf>
    <xf numFmtId="191" fontId="10" fillId="0" borderId="2" xfId="0" applyNumberFormat="1" applyFont="1" applyBorder="1" applyAlignment="1" applyProtection="1">
      <alignment horizontal="right" vertical="center" wrapText="1"/>
    </xf>
    <xf numFmtId="0" fontId="10" fillId="0" borderId="32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187" fontId="18" fillId="0" borderId="2" xfId="0" applyNumberFormat="1" applyFont="1" applyBorder="1" applyAlignment="1" applyProtection="1">
      <alignment horizontal="center" vertical="center" wrapText="1"/>
    </xf>
    <xf numFmtId="187" fontId="18" fillId="0" borderId="3" xfId="0" applyNumberFormat="1" applyFont="1" applyBorder="1" applyAlignment="1" applyProtection="1">
      <alignment horizontal="center" vertical="center" wrapText="1"/>
    </xf>
    <xf numFmtId="190" fontId="10" fillId="0" borderId="30" xfId="0" applyNumberFormat="1" applyFont="1" applyBorder="1" applyAlignment="1" applyProtection="1">
      <alignment horizontal="center" vertical="center" wrapText="1"/>
    </xf>
    <xf numFmtId="0" fontId="10" fillId="0" borderId="22" xfId="0" applyFont="1" applyBorder="1" applyAlignment="1" applyProtection="1">
      <alignment horizontal="center" vertical="center" wrapText="1"/>
    </xf>
    <xf numFmtId="0" fontId="10" fillId="0" borderId="31" xfId="0" applyFont="1" applyBorder="1" applyAlignment="1" applyProtection="1">
      <alignment horizontal="center" vertical="center" wrapText="1"/>
    </xf>
    <xf numFmtId="0" fontId="10" fillId="0" borderId="29" xfId="0" applyFont="1" applyBorder="1" applyAlignment="1" applyProtection="1">
      <alignment horizontal="center" vertical="center" wrapText="1"/>
    </xf>
    <xf numFmtId="0" fontId="10" fillId="0" borderId="33" xfId="0" applyFont="1" applyBorder="1" applyAlignment="1" applyProtection="1">
      <alignment horizontal="center" vertical="center" wrapText="1"/>
    </xf>
    <xf numFmtId="176" fontId="10" fillId="0" borderId="32" xfId="1" applyNumberFormat="1" applyFont="1" applyBorder="1" applyAlignment="1" applyProtection="1">
      <alignment horizontal="center" vertical="center" wrapText="1"/>
    </xf>
    <xf numFmtId="176" fontId="10" fillId="0" borderId="15" xfId="1" applyNumberFormat="1" applyFont="1" applyBorder="1" applyAlignment="1" applyProtection="1">
      <alignment horizontal="center" vertical="center" wrapText="1"/>
    </xf>
    <xf numFmtId="176" fontId="10" fillId="0" borderId="30" xfId="1" applyNumberFormat="1" applyFont="1" applyBorder="1" applyAlignment="1" applyProtection="1">
      <alignment horizontal="center" vertical="center" wrapText="1"/>
    </xf>
    <xf numFmtId="176" fontId="10" fillId="0" borderId="22" xfId="1" applyNumberFormat="1" applyFont="1" applyBorder="1" applyAlignment="1" applyProtection="1">
      <alignment horizontal="center" vertical="center" wrapText="1"/>
    </xf>
    <xf numFmtId="177" fontId="10" fillId="3" borderId="11" xfId="0" applyNumberFormat="1" applyFont="1" applyFill="1" applyBorder="1" applyAlignment="1" applyProtection="1">
      <alignment horizontal="center" vertical="center" wrapText="1"/>
      <protection locked="0"/>
    </xf>
    <xf numFmtId="177" fontId="10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quotePrefix="1" applyFont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183" fontId="14" fillId="0" borderId="4" xfId="0" applyNumberFormat="1" applyFont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</cellXfs>
  <cellStyles count="3">
    <cellStyle name="쉼표 [0]" xfId="1" builtinId="6"/>
    <cellStyle name="쉼표 [0] 2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742949</xdr:colOff>
      <xdr:row>11</xdr:row>
      <xdr:rowOff>73660</xdr:rowOff>
    </xdr:from>
    <xdr:to>
      <xdr:col>4</xdr:col>
      <xdr:colOff>931545</xdr:colOff>
      <xdr:row>12</xdr:row>
      <xdr:rowOff>398145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9" y="4836160"/>
          <a:ext cx="4476751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11</xdr:row>
      <xdr:rowOff>66675</xdr:rowOff>
    </xdr:from>
    <xdr:to>
      <xdr:col>10</xdr:col>
      <xdr:colOff>1350646</xdr:colOff>
      <xdr:row>12</xdr:row>
      <xdr:rowOff>398780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4829175"/>
          <a:ext cx="4476751" cy="596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3174</xdr:colOff>
      <xdr:row>16</xdr:row>
      <xdr:rowOff>92710</xdr:rowOff>
    </xdr:from>
    <xdr:to>
      <xdr:col>5</xdr:col>
      <xdr:colOff>457200</xdr:colOff>
      <xdr:row>16</xdr:row>
      <xdr:rowOff>662940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174" y="7192010"/>
          <a:ext cx="4467226" cy="570230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</xdr:colOff>
      <xdr:row>16</xdr:row>
      <xdr:rowOff>60325</xdr:rowOff>
    </xdr:from>
    <xdr:to>
      <xdr:col>13</xdr:col>
      <xdr:colOff>59056</xdr:colOff>
      <xdr:row>16</xdr:row>
      <xdr:rowOff>662940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9950" y="7159625"/>
          <a:ext cx="4465956" cy="6026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</xdr:row>
      <xdr:rowOff>0</xdr:rowOff>
    </xdr:from>
    <xdr:to>
      <xdr:col>5</xdr:col>
      <xdr:colOff>629323</xdr:colOff>
      <xdr:row>46</xdr:row>
      <xdr:rowOff>174885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206" y="17032941"/>
          <a:ext cx="4476751" cy="596900"/>
        </a:xfrm>
        <a:prstGeom prst="rect">
          <a:avLst/>
        </a:prstGeom>
      </xdr:spPr>
    </xdr:pic>
    <xdr:clientData/>
  </xdr:twoCellAnchor>
  <xdr:twoCellAnchor editAs="oneCell">
    <xdr:from>
      <xdr:col>10</xdr:col>
      <xdr:colOff>302559</xdr:colOff>
      <xdr:row>44</xdr:row>
      <xdr:rowOff>11206</xdr:rowOff>
    </xdr:from>
    <xdr:to>
      <xdr:col>15</xdr:col>
      <xdr:colOff>57824</xdr:colOff>
      <xdr:row>46</xdr:row>
      <xdr:rowOff>174661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02588" y="17044147"/>
          <a:ext cx="4476751" cy="596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10</xdr:col>
      <xdr:colOff>152400</xdr:colOff>
      <xdr:row>15</xdr:row>
      <xdr:rowOff>143724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5275"/>
          <a:ext cx="7010400" cy="2991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showGridLines="0" workbookViewId="0">
      <selection activeCell="D8" sqref="D8"/>
    </sheetView>
  </sheetViews>
  <sheetFormatPr defaultColWidth="9" defaultRowHeight="17" x14ac:dyDescent="0.45"/>
  <cols>
    <col min="1" max="1" width="10.08203125" style="10" customWidth="1"/>
    <col min="2" max="2" width="14.4140625" style="10" customWidth="1"/>
    <col min="3" max="3" width="16.9140625" style="10" customWidth="1"/>
    <col min="4" max="4" width="14.6640625" style="16" customWidth="1"/>
    <col min="5" max="5" width="26.5" style="10" customWidth="1"/>
    <col min="6" max="8" width="9" style="10"/>
    <col min="9" max="9" width="18.1640625" style="10" customWidth="1"/>
    <col min="10" max="10" width="13.58203125" style="10" customWidth="1"/>
    <col min="11" max="11" width="29.4140625" style="10" customWidth="1"/>
    <col min="12" max="16384" width="9" style="10"/>
  </cols>
  <sheetData>
    <row r="1" spans="1:11" ht="88.5" customHeight="1" x14ac:dyDescent="0.45">
      <c r="A1" s="69" t="s">
        <v>93</v>
      </c>
      <c r="B1" s="70"/>
      <c r="C1" s="70"/>
      <c r="D1" s="70"/>
      <c r="E1" s="70"/>
      <c r="G1" s="69" t="s">
        <v>75</v>
      </c>
      <c r="H1" s="70"/>
      <c r="I1" s="70"/>
      <c r="J1" s="70"/>
      <c r="K1" s="70"/>
    </row>
    <row r="2" spans="1:11" x14ac:dyDescent="0.45">
      <c r="A2" s="23"/>
      <c r="B2" s="23"/>
      <c r="C2" s="23"/>
      <c r="D2" s="24"/>
      <c r="E2" s="56" t="s">
        <v>96</v>
      </c>
      <c r="F2" s="11"/>
      <c r="G2" s="23"/>
      <c r="H2" s="23"/>
      <c r="I2" s="23"/>
      <c r="J2" s="23"/>
      <c r="K2" s="56" t="s">
        <v>96</v>
      </c>
    </row>
    <row r="3" spans="1:11" ht="23.25" customHeight="1" x14ac:dyDescent="0.45">
      <c r="A3" s="71" t="s">
        <v>70</v>
      </c>
      <c r="B3" s="72"/>
      <c r="C3" s="72"/>
      <c r="D3" s="72"/>
      <c r="E3" s="73"/>
      <c r="F3" s="11"/>
      <c r="G3" s="71" t="s">
        <v>70</v>
      </c>
      <c r="H3" s="72"/>
      <c r="I3" s="72"/>
      <c r="J3" s="72"/>
      <c r="K3" s="73"/>
    </row>
    <row r="4" spans="1:11" ht="23.25" customHeight="1" x14ac:dyDescent="0.45">
      <c r="A4" s="26"/>
      <c r="B4" s="27"/>
      <c r="C4" s="74" t="s">
        <v>71</v>
      </c>
      <c r="D4" s="74"/>
      <c r="E4" s="74"/>
      <c r="F4" s="11"/>
      <c r="G4" s="26"/>
      <c r="H4" s="27"/>
      <c r="I4" s="74" t="s">
        <v>71</v>
      </c>
      <c r="J4" s="74"/>
      <c r="K4" s="74"/>
    </row>
    <row r="5" spans="1:11" ht="23.25" customHeight="1" thickBot="1" x14ac:dyDescent="0.5">
      <c r="A5" s="61" t="s">
        <v>0</v>
      </c>
      <c r="B5" s="62"/>
      <c r="C5" s="62"/>
      <c r="D5" s="62"/>
      <c r="E5" s="62"/>
      <c r="G5" s="61" t="s">
        <v>0</v>
      </c>
      <c r="H5" s="62"/>
      <c r="I5" s="62"/>
      <c r="J5" s="62"/>
      <c r="K5" s="62"/>
    </row>
    <row r="6" spans="1:11" ht="24" customHeight="1" x14ac:dyDescent="0.45">
      <c r="A6" s="79" t="s">
        <v>1</v>
      </c>
      <c r="B6" s="80"/>
      <c r="C6" s="65" t="s">
        <v>2</v>
      </c>
      <c r="D6" s="66"/>
      <c r="E6" s="22" t="s">
        <v>3</v>
      </c>
      <c r="G6" s="63" t="s">
        <v>1</v>
      </c>
      <c r="H6" s="64"/>
      <c r="I6" s="65" t="s">
        <v>2</v>
      </c>
      <c r="J6" s="66"/>
      <c r="K6" s="22" t="s">
        <v>3</v>
      </c>
    </row>
    <row r="7" spans="1:11" ht="69.75" customHeight="1" x14ac:dyDescent="0.45">
      <c r="A7" s="67" t="s">
        <v>4</v>
      </c>
      <c r="B7" s="21" t="s">
        <v>5</v>
      </c>
      <c r="C7" s="17">
        <v>647012</v>
      </c>
      <c r="D7" s="18" t="s">
        <v>73</v>
      </c>
      <c r="E7" s="28"/>
      <c r="G7" s="67" t="s">
        <v>4</v>
      </c>
      <c r="H7" s="21" t="s">
        <v>5</v>
      </c>
      <c r="I7" s="17">
        <v>98400</v>
      </c>
      <c r="J7" s="4" t="s">
        <v>74</v>
      </c>
      <c r="K7" s="31" t="s">
        <v>76</v>
      </c>
    </row>
    <row r="8" spans="1:11" ht="56.25" customHeight="1" x14ac:dyDescent="0.45">
      <c r="A8" s="68"/>
      <c r="B8" s="21" t="s">
        <v>6</v>
      </c>
      <c r="C8" s="19">
        <f>E8*D8</f>
        <v>1178920</v>
      </c>
      <c r="D8" s="12">
        <v>1</v>
      </c>
      <c r="E8" s="20">
        <v>1178920</v>
      </c>
      <c r="G8" s="68"/>
      <c r="H8" s="21" t="s">
        <v>6</v>
      </c>
      <c r="I8" s="50">
        <f>K8*J8</f>
        <v>1178920</v>
      </c>
      <c r="J8" s="12">
        <v>1</v>
      </c>
      <c r="K8" s="20">
        <v>1178920</v>
      </c>
    </row>
    <row r="9" spans="1:11" ht="41.25" customHeight="1" x14ac:dyDescent="0.45">
      <c r="A9" s="75" t="s">
        <v>7</v>
      </c>
      <c r="B9" s="76"/>
      <c r="C9" s="77">
        <f>SUM(C7+C8)</f>
        <v>1825932</v>
      </c>
      <c r="D9" s="78"/>
      <c r="E9" s="29"/>
      <c r="G9" s="75" t="s">
        <v>7</v>
      </c>
      <c r="H9" s="76"/>
      <c r="I9" s="77">
        <f>SUM(I7+I8)</f>
        <v>1277320</v>
      </c>
      <c r="J9" s="78"/>
      <c r="K9" s="29"/>
    </row>
    <row r="10" spans="1:11" ht="41.25" customHeight="1" thickBot="1" x14ac:dyDescent="0.5">
      <c r="A10" s="57" t="s">
        <v>8</v>
      </c>
      <c r="B10" s="58"/>
      <c r="C10" s="59">
        <f>C9*1.1</f>
        <v>2008525.2000000002</v>
      </c>
      <c r="D10" s="60"/>
      <c r="E10" s="30"/>
      <c r="G10" s="57" t="s">
        <v>8</v>
      </c>
      <c r="H10" s="58"/>
      <c r="I10" s="59">
        <f>I9*1.1</f>
        <v>1405052</v>
      </c>
      <c r="J10" s="60"/>
      <c r="K10" s="30"/>
    </row>
    <row r="11" spans="1:11" ht="28.5" customHeight="1" x14ac:dyDescent="0.45">
      <c r="A11" s="13"/>
      <c r="B11" s="13"/>
      <c r="C11" s="13"/>
      <c r="D11" s="14"/>
      <c r="E11" s="13"/>
    </row>
    <row r="12" spans="1:11" ht="21" x14ac:dyDescent="0.45">
      <c r="A12" s="15"/>
      <c r="B12" s="15"/>
      <c r="C12" s="15"/>
      <c r="D12" s="15"/>
      <c r="E12" s="15"/>
    </row>
    <row r="13" spans="1:11" ht="46.5" x14ac:dyDescent="0.45">
      <c r="A13" s="81"/>
      <c r="B13" s="81"/>
      <c r="C13" s="81"/>
      <c r="D13" s="81"/>
      <c r="E13" s="81"/>
    </row>
  </sheetData>
  <sheetProtection algorithmName="SHA-512" hashValue="rWw0+DucU3A5Qd+4/5+iqI/vzME9sTj7Zh4XcqNG+0F3jW5kibyNLGiReZTWStWUuTHRs6aF3/9zJf02Mrz2AQ==" saltValue="J4uybt5wJ+7Hhj+2FeQc5w==" spinCount="100000" sheet="1" objects="1" scenarios="1"/>
  <mergeCells count="23">
    <mergeCell ref="A13:E13"/>
    <mergeCell ref="A9:B9"/>
    <mergeCell ref="C9:D9"/>
    <mergeCell ref="A10:B10"/>
    <mergeCell ref="C10:D10"/>
    <mergeCell ref="G1:K1"/>
    <mergeCell ref="G3:K3"/>
    <mergeCell ref="C4:E4"/>
    <mergeCell ref="I4:K4"/>
    <mergeCell ref="G9:H9"/>
    <mergeCell ref="I9:J9"/>
    <mergeCell ref="A5:E5"/>
    <mergeCell ref="A6:B6"/>
    <mergeCell ref="C6:D6"/>
    <mergeCell ref="A7:A8"/>
    <mergeCell ref="A1:E1"/>
    <mergeCell ref="A3:E3"/>
    <mergeCell ref="G10:H10"/>
    <mergeCell ref="I10:J10"/>
    <mergeCell ref="G5:K5"/>
    <mergeCell ref="G6:H6"/>
    <mergeCell ref="I6:J6"/>
    <mergeCell ref="G7:G8"/>
  </mergeCells>
  <phoneticPr fontId="3" type="noConversion"/>
  <pageMargins left="0.7" right="0.7" top="0.75" bottom="0.75" header="0.3" footer="0.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workbookViewId="0">
      <selection activeCell="E7" sqref="E7"/>
    </sheetView>
  </sheetViews>
  <sheetFormatPr defaultRowHeight="17" x14ac:dyDescent="0.45"/>
  <cols>
    <col min="1" max="1" width="10" customWidth="1"/>
    <col min="2" max="2" width="18.58203125" customWidth="1"/>
    <col min="3" max="3" width="12.5" customWidth="1"/>
    <col min="4" max="4" width="9.5" customWidth="1"/>
    <col min="5" max="5" width="12.08203125" customWidth="1"/>
    <col min="6" max="6" width="22" customWidth="1"/>
    <col min="10" max="10" width="16.58203125" customWidth="1"/>
    <col min="11" max="13" width="14" customWidth="1"/>
    <col min="14" max="14" width="21.6640625" bestFit="1" customWidth="1"/>
    <col min="15" max="15" width="9" style="1"/>
    <col min="16" max="16" width="10.9140625" bestFit="1" customWidth="1"/>
  </cols>
  <sheetData>
    <row r="1" spans="1:16" ht="79.75" customHeight="1" x14ac:dyDescent="0.45">
      <c r="A1" s="69" t="s">
        <v>94</v>
      </c>
      <c r="B1" s="70"/>
      <c r="C1" s="70"/>
      <c r="D1" s="70"/>
      <c r="E1" s="70"/>
      <c r="F1" s="70"/>
      <c r="G1" s="10"/>
      <c r="H1" s="10"/>
      <c r="I1" s="69" t="s">
        <v>95</v>
      </c>
      <c r="J1" s="70"/>
      <c r="K1" s="70"/>
      <c r="L1" s="70"/>
      <c r="M1" s="70"/>
      <c r="N1" s="70"/>
    </row>
    <row r="2" spans="1:16" x14ac:dyDescent="0.45">
      <c r="A2" s="23"/>
      <c r="B2" s="23"/>
      <c r="C2" s="23"/>
      <c r="D2" s="23"/>
      <c r="E2" s="23"/>
      <c r="F2" s="56" t="s">
        <v>97</v>
      </c>
      <c r="G2" s="10"/>
      <c r="H2" s="10"/>
      <c r="I2" s="25"/>
      <c r="J2" s="25"/>
      <c r="K2" s="25"/>
      <c r="L2" s="25"/>
      <c r="M2" s="25"/>
      <c r="N2" s="56" t="s">
        <v>97</v>
      </c>
      <c r="P2" s="3"/>
    </row>
    <row r="3" spans="1:16" ht="23.25" customHeight="1" x14ac:dyDescent="0.45">
      <c r="A3" s="71" t="s">
        <v>70</v>
      </c>
      <c r="B3" s="72"/>
      <c r="C3" s="72"/>
      <c r="D3" s="72"/>
      <c r="E3" s="72"/>
      <c r="F3" s="73"/>
      <c r="G3" s="10"/>
      <c r="H3" s="10"/>
      <c r="I3" s="71" t="s">
        <v>70</v>
      </c>
      <c r="J3" s="72"/>
      <c r="K3" s="72"/>
      <c r="L3" s="72"/>
      <c r="M3" s="72"/>
      <c r="N3" s="73"/>
      <c r="P3" s="3"/>
    </row>
    <row r="4" spans="1:16" s="1" customFormat="1" ht="23.25" customHeight="1" thickBot="1" x14ac:dyDescent="0.5">
      <c r="A4" s="32"/>
      <c r="B4" s="27"/>
      <c r="C4" s="82" t="s">
        <v>71</v>
      </c>
      <c r="D4" s="82"/>
      <c r="E4" s="82"/>
      <c r="F4" s="82"/>
      <c r="G4" s="10"/>
      <c r="H4" s="10"/>
      <c r="I4" s="32"/>
      <c r="J4" s="27"/>
      <c r="K4" s="82" t="s">
        <v>71</v>
      </c>
      <c r="L4" s="82"/>
      <c r="M4" s="82"/>
      <c r="N4" s="82"/>
      <c r="P4" s="3"/>
    </row>
    <row r="5" spans="1:16" ht="30" customHeight="1" x14ac:dyDescent="0.45">
      <c r="A5" s="105" t="s">
        <v>1</v>
      </c>
      <c r="B5" s="106"/>
      <c r="C5" s="65" t="s">
        <v>67</v>
      </c>
      <c r="D5" s="66"/>
      <c r="E5" s="90"/>
      <c r="F5" s="22" t="s">
        <v>3</v>
      </c>
      <c r="G5" s="10"/>
      <c r="H5" s="10"/>
      <c r="I5" s="89" t="s">
        <v>1</v>
      </c>
      <c r="J5" s="90"/>
      <c r="K5" s="65" t="s">
        <v>67</v>
      </c>
      <c r="L5" s="66"/>
      <c r="M5" s="90"/>
      <c r="N5" s="22" t="s">
        <v>3</v>
      </c>
      <c r="P5" s="3"/>
    </row>
    <row r="6" spans="1:16" ht="34.5" customHeight="1" x14ac:dyDescent="0.45">
      <c r="A6" s="67" t="s">
        <v>9</v>
      </c>
      <c r="B6" s="21" t="s">
        <v>10</v>
      </c>
      <c r="C6" s="92">
        <v>647012</v>
      </c>
      <c r="D6" s="93"/>
      <c r="E6" s="4" t="s">
        <v>69</v>
      </c>
      <c r="F6" s="28"/>
      <c r="G6" s="10"/>
      <c r="H6" s="10"/>
      <c r="I6" s="67" t="s">
        <v>9</v>
      </c>
      <c r="J6" s="21" t="s">
        <v>10</v>
      </c>
      <c r="K6" s="92">
        <v>98400</v>
      </c>
      <c r="L6" s="93"/>
      <c r="M6" s="4" t="s">
        <v>72</v>
      </c>
      <c r="N6" s="28"/>
    </row>
    <row r="7" spans="1:16" ht="34.5" customHeight="1" x14ac:dyDescent="0.45">
      <c r="A7" s="68"/>
      <c r="B7" s="21" t="s">
        <v>11</v>
      </c>
      <c r="C7" s="107">
        <f>F7*E7</f>
        <v>2947308</v>
      </c>
      <c r="D7" s="108"/>
      <c r="E7" s="5">
        <v>3</v>
      </c>
      <c r="F7" s="33">
        <v>982436</v>
      </c>
      <c r="G7" s="10"/>
      <c r="H7" s="10"/>
      <c r="I7" s="68"/>
      <c r="J7" s="21" t="s">
        <v>11</v>
      </c>
      <c r="K7" s="94">
        <f>N7*M7</f>
        <v>982436</v>
      </c>
      <c r="L7" s="95"/>
      <c r="M7" s="36">
        <v>1</v>
      </c>
      <c r="N7" s="33">
        <v>982436</v>
      </c>
    </row>
    <row r="8" spans="1:16" ht="34.5" customHeight="1" x14ac:dyDescent="0.45">
      <c r="A8" s="68"/>
      <c r="B8" s="21" t="s">
        <v>86</v>
      </c>
      <c r="C8" s="96">
        <f>F8*E8</f>
        <v>589461</v>
      </c>
      <c r="D8" s="97"/>
      <c r="E8" s="7">
        <v>1</v>
      </c>
      <c r="F8" s="20">
        <v>589461</v>
      </c>
      <c r="G8" s="10"/>
      <c r="H8" s="10"/>
      <c r="I8" s="68"/>
      <c r="J8" s="21" t="s">
        <v>13</v>
      </c>
      <c r="K8" s="96">
        <f>N8*M8</f>
        <v>589461</v>
      </c>
      <c r="L8" s="97"/>
      <c r="M8" s="37">
        <v>1</v>
      </c>
      <c r="N8" s="20">
        <v>589461</v>
      </c>
    </row>
    <row r="9" spans="1:16" ht="34.5" customHeight="1" x14ac:dyDescent="0.45">
      <c r="A9" s="91"/>
      <c r="B9" s="21" t="s">
        <v>14</v>
      </c>
      <c r="C9" s="98">
        <f>SUM(C6:D8)</f>
        <v>4183781</v>
      </c>
      <c r="D9" s="99"/>
      <c r="E9" s="100"/>
      <c r="F9" s="34"/>
      <c r="G9" s="10"/>
      <c r="H9" s="10"/>
      <c r="I9" s="91"/>
      <c r="J9" s="21" t="s">
        <v>14</v>
      </c>
      <c r="K9" s="98">
        <f>SUM(K6:L8)</f>
        <v>1670297</v>
      </c>
      <c r="L9" s="99"/>
      <c r="M9" s="100"/>
      <c r="N9" s="34"/>
    </row>
    <row r="10" spans="1:16" ht="89.25" customHeight="1" x14ac:dyDescent="0.45">
      <c r="A10" s="83" t="s">
        <v>68</v>
      </c>
      <c r="B10" s="84"/>
      <c r="C10" s="6">
        <v>30000</v>
      </c>
      <c r="D10" s="8">
        <f>E7</f>
        <v>3</v>
      </c>
      <c r="E10" s="9">
        <f>C10*D10</f>
        <v>90000</v>
      </c>
      <c r="F10" s="28" t="s">
        <v>15</v>
      </c>
      <c r="G10" s="10"/>
      <c r="H10" s="10"/>
      <c r="I10" s="83" t="s">
        <v>68</v>
      </c>
      <c r="J10" s="84"/>
      <c r="K10" s="6">
        <v>50000</v>
      </c>
      <c r="L10" s="8">
        <f>M7</f>
        <v>1</v>
      </c>
      <c r="M10" s="9">
        <f>K10*L10</f>
        <v>50000</v>
      </c>
      <c r="N10" s="28" t="s">
        <v>15</v>
      </c>
    </row>
    <row r="11" spans="1:16" ht="34.5" customHeight="1" x14ac:dyDescent="0.45">
      <c r="A11" s="85" t="s">
        <v>16</v>
      </c>
      <c r="B11" s="86"/>
      <c r="C11" s="77">
        <f>C9+E10</f>
        <v>4273781</v>
      </c>
      <c r="D11" s="87"/>
      <c r="E11" s="78"/>
      <c r="F11" s="35"/>
      <c r="G11" s="10"/>
      <c r="H11" s="10"/>
      <c r="I11" s="85" t="s">
        <v>84</v>
      </c>
      <c r="J11" s="86"/>
      <c r="K11" s="77">
        <f>K9+M10</f>
        <v>1720297</v>
      </c>
      <c r="L11" s="87"/>
      <c r="M11" s="78"/>
      <c r="N11" s="35"/>
    </row>
    <row r="12" spans="1:16" ht="34.5" customHeight="1" thickBot="1" x14ac:dyDescent="0.5">
      <c r="A12" s="57" t="s">
        <v>17</v>
      </c>
      <c r="B12" s="58"/>
      <c r="C12" s="59">
        <f>ROUNDDOWN($B$20, -0.1)</f>
        <v>4701159</v>
      </c>
      <c r="D12" s="88"/>
      <c r="E12" s="60"/>
      <c r="F12" s="30"/>
      <c r="G12" s="10"/>
      <c r="H12" s="10"/>
      <c r="I12" s="57" t="s">
        <v>8</v>
      </c>
      <c r="J12" s="58"/>
      <c r="K12" s="59">
        <f>ROUNDDOWN(N20, -0.1)</f>
        <v>1892326</v>
      </c>
      <c r="L12" s="88"/>
      <c r="M12" s="60"/>
      <c r="N12" s="30"/>
    </row>
    <row r="13" spans="1:16" ht="28.5" customHeight="1" x14ac:dyDescent="0.45">
      <c r="A13" s="140" t="s">
        <v>102</v>
      </c>
      <c r="B13" s="140"/>
      <c r="C13" s="140"/>
      <c r="D13" s="140"/>
      <c r="E13" s="140"/>
      <c r="F13" s="140"/>
      <c r="I13" s="140" t="s">
        <v>102</v>
      </c>
      <c r="J13" s="140"/>
      <c r="K13" s="140"/>
      <c r="L13" s="140"/>
      <c r="M13" s="140"/>
      <c r="N13" s="140"/>
    </row>
    <row r="14" spans="1:16" s="1" customFormat="1" ht="28.5" customHeight="1" x14ac:dyDescent="0.45">
      <c r="A14" s="138" t="s">
        <v>103</v>
      </c>
      <c r="B14" s="138"/>
      <c r="C14" s="138" t="s">
        <v>104</v>
      </c>
      <c r="D14" s="138"/>
      <c r="E14" s="138"/>
      <c r="F14" s="139" t="s">
        <v>105</v>
      </c>
      <c r="I14" s="138" t="s">
        <v>103</v>
      </c>
      <c r="J14" s="138"/>
      <c r="K14" s="138" t="s">
        <v>104</v>
      </c>
      <c r="L14" s="138"/>
      <c r="M14" s="138"/>
      <c r="N14" s="139" t="s">
        <v>105</v>
      </c>
    </row>
    <row r="15" spans="1:16" s="1" customFormat="1" ht="16.5" customHeight="1" x14ac:dyDescent="0.45">
      <c r="A15" s="136" t="s">
        <v>98</v>
      </c>
      <c r="B15" s="136"/>
      <c r="C15" s="77">
        <v>589460</v>
      </c>
      <c r="D15" s="87"/>
      <c r="E15" s="78"/>
      <c r="F15" s="137" t="s">
        <v>100</v>
      </c>
      <c r="I15" s="136" t="s">
        <v>98</v>
      </c>
      <c r="J15" s="136"/>
      <c r="K15" s="77">
        <v>589460</v>
      </c>
      <c r="L15" s="87"/>
      <c r="M15" s="78"/>
      <c r="N15" s="137" t="s">
        <v>100</v>
      </c>
    </row>
    <row r="16" spans="1:16" x14ac:dyDescent="0.45">
      <c r="A16" s="136" t="s">
        <v>99</v>
      </c>
      <c r="B16" s="136"/>
      <c r="C16" s="77">
        <v>982436</v>
      </c>
      <c r="D16" s="87"/>
      <c r="E16" s="78"/>
      <c r="F16" s="137" t="s">
        <v>101</v>
      </c>
      <c r="I16" s="136" t="s">
        <v>99</v>
      </c>
      <c r="J16" s="136"/>
      <c r="K16" s="77">
        <v>982436</v>
      </c>
      <c r="L16" s="87"/>
      <c r="M16" s="78"/>
      <c r="N16" s="137" t="s">
        <v>101</v>
      </c>
    </row>
    <row r="17" spans="1:14" ht="58.5" customHeight="1" x14ac:dyDescent="0.45">
      <c r="A17" s="104"/>
      <c r="B17" s="104"/>
      <c r="C17" s="104"/>
      <c r="D17" s="104"/>
      <c r="E17" s="104"/>
      <c r="F17" s="104"/>
    </row>
    <row r="19" spans="1:14" hidden="1" x14ac:dyDescent="0.45"/>
    <row r="20" spans="1:14" ht="17.5" hidden="1" thickBot="1" x14ac:dyDescent="0.5">
      <c r="B20" s="101">
        <f>C11*1.1</f>
        <v>4701159.1000000006</v>
      </c>
      <c r="C20" s="102"/>
      <c r="D20" s="103"/>
      <c r="N20" s="38">
        <f>K11*1.1</f>
        <v>1892326.7000000002</v>
      </c>
    </row>
  </sheetData>
  <sheetProtection algorithmName="SHA-512" hashValue="+/etuUl9P8hL+7BZ+BaN1KEnXTHUWw/GLglz5g8yOUA/MM+rZQEDe5JpjEh+W7eJvXPMGXbcBLRcrDR9ncXqgw==" saltValue="WKtXOVsvyaOi5a7C3Rfa4A==" spinCount="100000" sheet="1" objects="1" scenarios="1"/>
  <mergeCells count="46">
    <mergeCell ref="I16:J16"/>
    <mergeCell ref="K16:M16"/>
    <mergeCell ref="I13:N13"/>
    <mergeCell ref="I14:J14"/>
    <mergeCell ref="K14:M14"/>
    <mergeCell ref="I15:J15"/>
    <mergeCell ref="K15:M15"/>
    <mergeCell ref="A1:F1"/>
    <mergeCell ref="A3:F3"/>
    <mergeCell ref="A5:B5"/>
    <mergeCell ref="C5:E5"/>
    <mergeCell ref="A6:A9"/>
    <mergeCell ref="C6:D6"/>
    <mergeCell ref="C7:D7"/>
    <mergeCell ref="C8:D8"/>
    <mergeCell ref="C9:E9"/>
    <mergeCell ref="C4:F4"/>
    <mergeCell ref="B20:D20"/>
    <mergeCell ref="A17:F17"/>
    <mergeCell ref="A10:B10"/>
    <mergeCell ref="A11:B11"/>
    <mergeCell ref="C11:E11"/>
    <mergeCell ref="A12:B12"/>
    <mergeCell ref="C12:E12"/>
    <mergeCell ref="A15:B15"/>
    <mergeCell ref="A16:B16"/>
    <mergeCell ref="A13:F13"/>
    <mergeCell ref="A14:B14"/>
    <mergeCell ref="C14:E14"/>
    <mergeCell ref="C15:E15"/>
    <mergeCell ref="C16:E16"/>
    <mergeCell ref="I12:J12"/>
    <mergeCell ref="K12:M12"/>
    <mergeCell ref="I3:N3"/>
    <mergeCell ref="I5:J5"/>
    <mergeCell ref="K5:M5"/>
    <mergeCell ref="I6:I9"/>
    <mergeCell ref="K6:L6"/>
    <mergeCell ref="K7:L7"/>
    <mergeCell ref="K8:L8"/>
    <mergeCell ref="K9:M9"/>
    <mergeCell ref="I1:N1"/>
    <mergeCell ref="K4:N4"/>
    <mergeCell ref="I10:J10"/>
    <mergeCell ref="I11:J11"/>
    <mergeCell ref="K11:M11"/>
  </mergeCells>
  <phoneticPr fontId="3" type="noConversion"/>
  <pageMargins left="0.7" right="0.7" top="0.75" bottom="0.75" header="0.3" footer="0.3"/>
  <pageSetup paperSize="9" scale="63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2" zoomScale="85" zoomScaleNormal="85" workbookViewId="0">
      <selection activeCell="E2" sqref="E2"/>
    </sheetView>
  </sheetViews>
  <sheetFormatPr defaultRowHeight="17" x14ac:dyDescent="0.45"/>
  <cols>
    <col min="1" max="1" width="10.08203125" customWidth="1"/>
    <col min="2" max="2" width="28.5" customWidth="1"/>
    <col min="3" max="3" width="9.08203125" customWidth="1"/>
    <col min="4" max="4" width="9.9140625" customWidth="1"/>
    <col min="5" max="5" width="3" customWidth="1"/>
    <col min="6" max="6" width="15.08203125" customWidth="1"/>
    <col min="7" max="7" width="30" customWidth="1"/>
    <col min="9" max="9" width="16.5" customWidth="1"/>
    <col min="11" max="11" width="27.1640625" customWidth="1"/>
    <col min="13" max="13" width="10.33203125" customWidth="1"/>
    <col min="14" max="14" width="2.9140625" customWidth="1"/>
    <col min="15" max="15" width="12.4140625" customWidth="1"/>
    <col min="16" max="16" width="28.83203125" customWidth="1"/>
  </cols>
  <sheetData>
    <row r="1" spans="1:16" s="1" customFormat="1" ht="88.5" customHeight="1" x14ac:dyDescent="0.45">
      <c r="A1" s="69" t="s">
        <v>81</v>
      </c>
      <c r="B1" s="69"/>
      <c r="C1" s="69"/>
      <c r="D1" s="69"/>
      <c r="E1" s="69"/>
      <c r="F1" s="69"/>
      <c r="G1" s="69"/>
      <c r="H1" s="10"/>
      <c r="I1" s="10"/>
      <c r="J1" s="69" t="s">
        <v>82</v>
      </c>
      <c r="K1" s="69"/>
      <c r="L1" s="69"/>
      <c r="M1" s="69"/>
      <c r="N1" s="69"/>
      <c r="O1" s="69"/>
      <c r="P1" s="69"/>
    </row>
    <row r="2" spans="1:16" s="1" customFormat="1" x14ac:dyDescent="0.45">
      <c r="A2" s="23"/>
      <c r="B2" s="23"/>
      <c r="C2" s="23"/>
      <c r="D2" s="24"/>
      <c r="E2" s="25"/>
      <c r="F2" s="39"/>
      <c r="G2" s="56" t="s">
        <v>96</v>
      </c>
      <c r="H2" s="10"/>
      <c r="I2" s="10"/>
      <c r="J2" s="23"/>
      <c r="K2" s="23"/>
      <c r="L2" s="23"/>
      <c r="M2" s="24"/>
      <c r="N2" s="25"/>
      <c r="O2" s="39"/>
      <c r="P2" s="56" t="s">
        <v>96</v>
      </c>
    </row>
    <row r="3" spans="1:16" s="1" customFormat="1" ht="23.25" customHeight="1" x14ac:dyDescent="0.45">
      <c r="A3" s="71" t="s">
        <v>85</v>
      </c>
      <c r="B3" s="72"/>
      <c r="C3" s="72"/>
      <c r="D3" s="72"/>
      <c r="E3" s="72"/>
      <c r="F3" s="72"/>
      <c r="G3" s="73"/>
      <c r="H3" s="10"/>
      <c r="I3" s="10"/>
      <c r="J3" s="71" t="s">
        <v>70</v>
      </c>
      <c r="K3" s="72"/>
      <c r="L3" s="72"/>
      <c r="M3" s="72"/>
      <c r="N3" s="72"/>
      <c r="O3" s="72"/>
      <c r="P3" s="73"/>
    </row>
    <row r="4" spans="1:16" s="1" customFormat="1" ht="23.25" customHeight="1" x14ac:dyDescent="0.45">
      <c r="A4" s="40"/>
      <c r="B4" s="27"/>
      <c r="C4" s="135" t="s">
        <v>71</v>
      </c>
      <c r="D4" s="135"/>
      <c r="E4" s="135"/>
      <c r="F4" s="135"/>
      <c r="G4" s="135"/>
      <c r="H4" s="10"/>
      <c r="I4" s="10"/>
      <c r="J4" s="40"/>
      <c r="K4" s="27"/>
      <c r="L4" s="135" t="s">
        <v>71</v>
      </c>
      <c r="M4" s="135"/>
      <c r="N4" s="135"/>
      <c r="O4" s="135"/>
      <c r="P4" s="135"/>
    </row>
    <row r="5" spans="1:16" ht="23.25" customHeight="1" thickBot="1" x14ac:dyDescent="0.5">
      <c r="A5" s="61" t="s">
        <v>18</v>
      </c>
      <c r="B5" s="62"/>
      <c r="C5" s="62"/>
      <c r="D5" s="62"/>
      <c r="E5" s="62"/>
      <c r="F5" s="62"/>
      <c r="G5" s="62"/>
      <c r="H5" s="10"/>
      <c r="I5" s="10"/>
      <c r="J5" s="61" t="s">
        <v>0</v>
      </c>
      <c r="K5" s="62"/>
      <c r="L5" s="62"/>
      <c r="M5" s="62"/>
      <c r="N5" s="62"/>
      <c r="O5" s="62"/>
      <c r="P5" s="62"/>
    </row>
    <row r="6" spans="1:16" ht="40" customHeight="1" x14ac:dyDescent="0.45">
      <c r="A6" s="79" t="s">
        <v>91</v>
      </c>
      <c r="B6" s="80"/>
      <c r="C6" s="65" t="s">
        <v>2</v>
      </c>
      <c r="D6" s="66"/>
      <c r="E6" s="66"/>
      <c r="F6" s="66"/>
      <c r="G6" s="22" t="s">
        <v>3</v>
      </c>
      <c r="H6" s="10"/>
      <c r="I6" s="10"/>
      <c r="J6" s="63" t="s">
        <v>1</v>
      </c>
      <c r="K6" s="64"/>
      <c r="L6" s="65" t="s">
        <v>2</v>
      </c>
      <c r="M6" s="66"/>
      <c r="N6" s="66"/>
      <c r="O6" s="66"/>
      <c r="P6" s="22" t="s">
        <v>3</v>
      </c>
    </row>
    <row r="7" spans="1:16" ht="40" customHeight="1" x14ac:dyDescent="0.45">
      <c r="A7" s="67" t="s">
        <v>19</v>
      </c>
      <c r="B7" s="21" t="s">
        <v>20</v>
      </c>
      <c r="C7" s="92">
        <v>647012</v>
      </c>
      <c r="D7" s="93"/>
      <c r="E7" s="41"/>
      <c r="F7" s="4" t="s">
        <v>77</v>
      </c>
      <c r="G7" s="28"/>
      <c r="H7" s="10"/>
      <c r="I7" s="10"/>
      <c r="J7" s="67" t="s">
        <v>4</v>
      </c>
      <c r="K7" s="21" t="s">
        <v>5</v>
      </c>
      <c r="L7" s="92">
        <v>647012</v>
      </c>
      <c r="M7" s="93"/>
      <c r="N7" s="41"/>
      <c r="O7" s="4" t="s">
        <v>77</v>
      </c>
      <c r="P7" s="28"/>
    </row>
    <row r="8" spans="1:16" ht="40" customHeight="1" x14ac:dyDescent="0.45">
      <c r="A8" s="68"/>
      <c r="B8" s="21" t="s">
        <v>11</v>
      </c>
      <c r="C8" s="94">
        <f>G8*F8</f>
        <v>3929744</v>
      </c>
      <c r="D8" s="95"/>
      <c r="E8" s="42"/>
      <c r="F8" s="36">
        <v>4</v>
      </c>
      <c r="G8" s="33">
        <v>982436</v>
      </c>
      <c r="H8" s="10"/>
      <c r="I8" s="10"/>
      <c r="J8" s="68"/>
      <c r="K8" s="21" t="s">
        <v>11</v>
      </c>
      <c r="L8" s="94">
        <f>P8*O8</f>
        <v>3929744</v>
      </c>
      <c r="M8" s="95"/>
      <c r="N8" s="42"/>
      <c r="O8" s="36">
        <v>4</v>
      </c>
      <c r="P8" s="33">
        <v>982436</v>
      </c>
    </row>
    <row r="9" spans="1:16" ht="40" customHeight="1" x14ac:dyDescent="0.45">
      <c r="A9" s="68"/>
      <c r="B9" s="21" t="s">
        <v>21</v>
      </c>
      <c r="C9" s="94">
        <f>G9*F9</f>
        <v>589461</v>
      </c>
      <c r="D9" s="95"/>
      <c r="E9" s="42"/>
      <c r="F9" s="37">
        <v>1</v>
      </c>
      <c r="G9" s="20">
        <v>589461</v>
      </c>
      <c r="H9" s="52"/>
      <c r="I9" s="53"/>
      <c r="J9" s="68"/>
      <c r="K9" s="21" t="s">
        <v>13</v>
      </c>
      <c r="L9" s="94">
        <f>P9*O9</f>
        <v>589461</v>
      </c>
      <c r="M9" s="95"/>
      <c r="N9" s="42"/>
      <c r="O9" s="37">
        <v>1</v>
      </c>
      <c r="P9" s="20">
        <v>589461</v>
      </c>
    </row>
    <row r="10" spans="1:16" ht="40" customHeight="1" x14ac:dyDescent="0.45">
      <c r="A10" s="68"/>
      <c r="B10" s="21" t="s">
        <v>22</v>
      </c>
      <c r="C10" s="94">
        <f>G10*F10</f>
        <v>982436</v>
      </c>
      <c r="D10" s="95"/>
      <c r="E10" s="42"/>
      <c r="F10" s="37">
        <v>1</v>
      </c>
      <c r="G10" s="20">
        <v>982436</v>
      </c>
      <c r="H10" s="54"/>
      <c r="I10" s="53"/>
      <c r="J10" s="68"/>
      <c r="K10" s="21" t="s">
        <v>22</v>
      </c>
      <c r="L10" s="94">
        <f>P10*O10</f>
        <v>982436</v>
      </c>
      <c r="M10" s="95"/>
      <c r="N10" s="42"/>
      <c r="O10" s="37">
        <v>1</v>
      </c>
      <c r="P10" s="20">
        <v>982436</v>
      </c>
    </row>
    <row r="11" spans="1:16" ht="40" customHeight="1" x14ac:dyDescent="0.45">
      <c r="A11" s="68"/>
      <c r="B11" s="127" t="s">
        <v>23</v>
      </c>
      <c r="C11" s="129">
        <f>G11*F11</f>
        <v>1178920</v>
      </c>
      <c r="D11" s="130"/>
      <c r="E11" s="130"/>
      <c r="F11" s="133">
        <v>1</v>
      </c>
      <c r="G11" s="20">
        <v>1178920</v>
      </c>
      <c r="H11" s="54"/>
      <c r="I11" s="53"/>
      <c r="J11" s="68"/>
      <c r="K11" s="127" t="s">
        <v>12</v>
      </c>
      <c r="L11" s="129">
        <f>P11*O11</f>
        <v>1178920</v>
      </c>
      <c r="M11" s="130"/>
      <c r="N11" s="130"/>
      <c r="O11" s="133">
        <v>1</v>
      </c>
      <c r="P11" s="20">
        <v>1178920</v>
      </c>
    </row>
    <row r="12" spans="1:16" s="1" customFormat="1" ht="130.5" x14ac:dyDescent="0.45">
      <c r="A12" s="68"/>
      <c r="B12" s="128"/>
      <c r="C12" s="131"/>
      <c r="D12" s="132"/>
      <c r="E12" s="132"/>
      <c r="F12" s="134"/>
      <c r="G12" s="51" t="s">
        <v>92</v>
      </c>
      <c r="H12" s="52"/>
      <c r="I12" s="55"/>
      <c r="J12" s="68"/>
      <c r="K12" s="128"/>
      <c r="L12" s="131"/>
      <c r="M12" s="132"/>
      <c r="N12" s="132"/>
      <c r="O12" s="134"/>
      <c r="P12" s="51" t="s">
        <v>92</v>
      </c>
    </row>
    <row r="13" spans="1:16" ht="24" customHeight="1" x14ac:dyDescent="0.45">
      <c r="A13" s="91"/>
      <c r="B13" s="21" t="s">
        <v>24</v>
      </c>
      <c r="C13" s="94">
        <f>SUM(C7:D11)</f>
        <v>7327573</v>
      </c>
      <c r="D13" s="95"/>
      <c r="E13" s="42"/>
      <c r="F13" s="46"/>
      <c r="G13" s="34"/>
      <c r="H13" s="10"/>
      <c r="I13" s="10"/>
      <c r="J13" s="91"/>
      <c r="K13" s="21" t="s">
        <v>14</v>
      </c>
      <c r="L13" s="94">
        <f>SUM(L7:M11)</f>
        <v>7327573</v>
      </c>
      <c r="M13" s="95"/>
      <c r="N13" s="42"/>
      <c r="O13" s="46"/>
      <c r="P13" s="34"/>
    </row>
    <row r="14" spans="1:16" ht="60" customHeight="1" x14ac:dyDescent="0.45">
      <c r="A14" s="67" t="s">
        <v>25</v>
      </c>
      <c r="B14" s="43" t="s">
        <v>26</v>
      </c>
      <c r="C14" s="44">
        <v>30</v>
      </c>
      <c r="D14" s="48">
        <v>8</v>
      </c>
      <c r="E14" s="122">
        <f>C14*D14</f>
        <v>240</v>
      </c>
      <c r="F14" s="123"/>
      <c r="G14" s="119" t="s">
        <v>78</v>
      </c>
      <c r="H14" s="10"/>
      <c r="I14" s="10"/>
      <c r="J14" s="67" t="s">
        <v>80</v>
      </c>
      <c r="K14" s="43" t="s">
        <v>26</v>
      </c>
      <c r="L14" s="44">
        <v>30</v>
      </c>
      <c r="M14" s="48">
        <v>7</v>
      </c>
      <c r="N14" s="122">
        <f>L14*M14</f>
        <v>210</v>
      </c>
      <c r="O14" s="123"/>
      <c r="P14" s="119" t="s">
        <v>78</v>
      </c>
    </row>
    <row r="15" spans="1:16" ht="40" customHeight="1" x14ac:dyDescent="0.45">
      <c r="A15" s="68"/>
      <c r="B15" s="21" t="s">
        <v>27</v>
      </c>
      <c r="C15" s="45">
        <v>150</v>
      </c>
      <c r="D15" s="49">
        <v>6</v>
      </c>
      <c r="E15" s="122">
        <f>C15*D15</f>
        <v>900</v>
      </c>
      <c r="F15" s="123"/>
      <c r="G15" s="120"/>
      <c r="H15" s="10"/>
      <c r="I15" s="10"/>
      <c r="J15" s="68"/>
      <c r="K15" s="21" t="s">
        <v>27</v>
      </c>
      <c r="L15" s="45">
        <v>116</v>
      </c>
      <c r="M15" s="49">
        <v>5</v>
      </c>
      <c r="N15" s="122">
        <f>L15*M15</f>
        <v>580</v>
      </c>
      <c r="O15" s="123"/>
      <c r="P15" s="120"/>
    </row>
    <row r="16" spans="1:16" ht="40" customHeight="1" x14ac:dyDescent="0.45">
      <c r="A16" s="68"/>
      <c r="B16" s="21" t="s">
        <v>28</v>
      </c>
      <c r="C16" s="44">
        <v>81</v>
      </c>
      <c r="D16" s="48">
        <f>D14</f>
        <v>8</v>
      </c>
      <c r="E16" s="122">
        <f>C16*D16</f>
        <v>648</v>
      </c>
      <c r="F16" s="123"/>
      <c r="G16" s="120"/>
      <c r="H16" s="10"/>
      <c r="I16" s="10"/>
      <c r="J16" s="68"/>
      <c r="K16" s="21" t="s">
        <v>28</v>
      </c>
      <c r="L16" s="44">
        <v>59</v>
      </c>
      <c r="M16" s="48">
        <f>M14</f>
        <v>7</v>
      </c>
      <c r="N16" s="122">
        <f>L16*M16</f>
        <v>413</v>
      </c>
      <c r="O16" s="123"/>
      <c r="P16" s="120"/>
    </row>
    <row r="17" spans="1:16" ht="40" customHeight="1" x14ac:dyDescent="0.45">
      <c r="A17" s="91"/>
      <c r="B17" s="21" t="s">
        <v>24</v>
      </c>
      <c r="C17" s="124">
        <f>SUM(E14:F16)</f>
        <v>1788</v>
      </c>
      <c r="D17" s="125"/>
      <c r="E17" s="125"/>
      <c r="F17" s="126"/>
      <c r="G17" s="35"/>
      <c r="H17" s="10"/>
      <c r="I17" s="10"/>
      <c r="J17" s="91"/>
      <c r="K17" s="21" t="s">
        <v>14</v>
      </c>
      <c r="L17" s="124">
        <f>SUM(N14:O16)</f>
        <v>1203</v>
      </c>
      <c r="M17" s="125"/>
      <c r="N17" s="125"/>
      <c r="O17" s="126"/>
      <c r="P17" s="121"/>
    </row>
    <row r="18" spans="1:16" ht="40" customHeight="1" x14ac:dyDescent="0.45">
      <c r="A18" s="83" t="s">
        <v>29</v>
      </c>
      <c r="B18" s="84"/>
      <c r="C18" s="117" t="s">
        <v>79</v>
      </c>
      <c r="D18" s="76"/>
      <c r="E18" s="76"/>
      <c r="F18" s="118"/>
      <c r="G18" s="47"/>
      <c r="H18" s="10"/>
      <c r="I18" s="10"/>
      <c r="J18" s="83" t="s">
        <v>29</v>
      </c>
      <c r="K18" s="84"/>
      <c r="L18" s="117" t="s">
        <v>79</v>
      </c>
      <c r="M18" s="76"/>
      <c r="N18" s="76"/>
      <c r="O18" s="118"/>
      <c r="P18" s="47"/>
    </row>
    <row r="19" spans="1:16" ht="40" customHeight="1" x14ac:dyDescent="0.45">
      <c r="A19" s="75" t="s">
        <v>31</v>
      </c>
      <c r="B19" s="118"/>
      <c r="C19" s="117" t="s">
        <v>30</v>
      </c>
      <c r="D19" s="76"/>
      <c r="E19" s="76"/>
      <c r="F19" s="118"/>
      <c r="G19" s="35"/>
      <c r="H19" s="10"/>
      <c r="I19" s="10"/>
      <c r="J19" s="75" t="s">
        <v>31</v>
      </c>
      <c r="K19" s="118"/>
      <c r="L19" s="117" t="s">
        <v>30</v>
      </c>
      <c r="M19" s="76"/>
      <c r="N19" s="76"/>
      <c r="O19" s="118"/>
      <c r="P19" s="35"/>
    </row>
    <row r="20" spans="1:16" ht="40" customHeight="1" x14ac:dyDescent="0.45">
      <c r="A20" s="75" t="s">
        <v>32</v>
      </c>
      <c r="B20" s="76"/>
      <c r="C20" s="115">
        <f>C13</f>
        <v>7327573</v>
      </c>
      <c r="D20" s="116"/>
      <c r="E20" s="109">
        <f>C17</f>
        <v>1788</v>
      </c>
      <c r="F20" s="110"/>
      <c r="G20" s="35"/>
      <c r="H20" s="10"/>
      <c r="I20" s="10"/>
      <c r="J20" s="75" t="s">
        <v>32</v>
      </c>
      <c r="K20" s="76"/>
      <c r="L20" s="115">
        <f>L13</f>
        <v>7327573</v>
      </c>
      <c r="M20" s="116"/>
      <c r="N20" s="109">
        <f>L17</f>
        <v>1203</v>
      </c>
      <c r="O20" s="110"/>
      <c r="P20" s="35"/>
    </row>
    <row r="21" spans="1:16" ht="40" customHeight="1" thickBot="1" x14ac:dyDescent="0.5">
      <c r="A21" s="57" t="s">
        <v>33</v>
      </c>
      <c r="B21" s="58"/>
      <c r="C21" s="111">
        <f>C20*1.1</f>
        <v>8060330.3000000007</v>
      </c>
      <c r="D21" s="112"/>
      <c r="E21" s="113">
        <f>E20*1.1</f>
        <v>1966.8000000000002</v>
      </c>
      <c r="F21" s="114"/>
      <c r="G21" s="30"/>
      <c r="H21" s="10"/>
      <c r="I21" s="10"/>
      <c r="J21" s="57" t="s">
        <v>33</v>
      </c>
      <c r="K21" s="58"/>
      <c r="L21" s="111">
        <f>L20*1.1</f>
        <v>8060330.3000000007</v>
      </c>
      <c r="M21" s="112"/>
      <c r="N21" s="113">
        <f>N20*1.1</f>
        <v>1323.3000000000002</v>
      </c>
      <c r="O21" s="114"/>
      <c r="P21" s="30"/>
    </row>
    <row r="22" spans="1:16" ht="54.65" customHeight="1" x14ac:dyDescent="0.45">
      <c r="A22" s="15"/>
      <c r="B22" s="15"/>
      <c r="C22" s="15"/>
      <c r="D22" s="15"/>
      <c r="E22" s="15"/>
      <c r="F22" s="15"/>
      <c r="G22" s="15"/>
      <c r="H22" s="10"/>
      <c r="I22" s="10"/>
      <c r="J22" s="15"/>
      <c r="K22" s="15"/>
      <c r="L22" s="15"/>
      <c r="M22" s="15"/>
      <c r="N22" s="15"/>
      <c r="O22" s="15"/>
      <c r="P22" s="15"/>
    </row>
    <row r="23" spans="1:16" s="1" customFormat="1" ht="88.5" customHeight="1" x14ac:dyDescent="0.45">
      <c r="A23" s="69" t="s">
        <v>83</v>
      </c>
      <c r="B23" s="69"/>
      <c r="C23" s="69"/>
      <c r="D23" s="69"/>
      <c r="E23" s="69"/>
      <c r="F23" s="69"/>
      <c r="G23" s="69"/>
      <c r="H23" s="10"/>
      <c r="I23" s="10"/>
      <c r="J23" s="69" t="s">
        <v>90</v>
      </c>
      <c r="K23" s="69"/>
      <c r="L23" s="69"/>
      <c r="M23" s="69"/>
      <c r="N23" s="69"/>
      <c r="O23" s="69"/>
      <c r="P23" s="69"/>
    </row>
    <row r="24" spans="1:16" s="1" customFormat="1" x14ac:dyDescent="0.45">
      <c r="A24" s="23"/>
      <c r="B24" s="23"/>
      <c r="C24" s="23"/>
      <c r="D24" s="24"/>
      <c r="E24" s="25"/>
      <c r="F24" s="39"/>
      <c r="G24" s="56" t="s">
        <v>96</v>
      </c>
      <c r="H24" s="10"/>
      <c r="I24" s="10"/>
      <c r="J24" s="23"/>
      <c r="K24" s="23"/>
      <c r="L24" s="23"/>
      <c r="M24" s="24"/>
      <c r="N24" s="25"/>
      <c r="O24" s="39"/>
      <c r="P24" s="56" t="s">
        <v>96</v>
      </c>
    </row>
    <row r="25" spans="1:16" s="1" customFormat="1" ht="23.25" customHeight="1" x14ac:dyDescent="0.45">
      <c r="A25" s="71" t="s">
        <v>70</v>
      </c>
      <c r="B25" s="72"/>
      <c r="C25" s="72"/>
      <c r="D25" s="72"/>
      <c r="E25" s="72"/>
      <c r="F25" s="72"/>
      <c r="G25" s="73"/>
      <c r="H25" s="10"/>
      <c r="I25" s="10"/>
      <c r="J25" s="71" t="s">
        <v>70</v>
      </c>
      <c r="K25" s="72"/>
      <c r="L25" s="72"/>
      <c r="M25" s="72"/>
      <c r="N25" s="72"/>
      <c r="O25" s="72"/>
      <c r="P25" s="73"/>
    </row>
    <row r="26" spans="1:16" s="1" customFormat="1" ht="23.25" customHeight="1" x14ac:dyDescent="0.45">
      <c r="A26" s="40"/>
      <c r="B26" s="27"/>
      <c r="C26" s="135" t="s">
        <v>71</v>
      </c>
      <c r="D26" s="135"/>
      <c r="E26" s="135"/>
      <c r="F26" s="135"/>
      <c r="G26" s="135"/>
      <c r="H26" s="10"/>
      <c r="I26" s="10"/>
      <c r="J26" s="40"/>
      <c r="K26" s="27"/>
      <c r="L26" s="135" t="s">
        <v>71</v>
      </c>
      <c r="M26" s="135"/>
      <c r="N26" s="135"/>
      <c r="O26" s="135"/>
      <c r="P26" s="135"/>
    </row>
    <row r="27" spans="1:16" s="1" customFormat="1" ht="23.25" customHeight="1" thickBot="1" x14ac:dyDescent="0.5">
      <c r="A27" s="61" t="s">
        <v>0</v>
      </c>
      <c r="B27" s="62"/>
      <c r="C27" s="62"/>
      <c r="D27" s="62"/>
      <c r="E27" s="62"/>
      <c r="F27" s="62"/>
      <c r="G27" s="62"/>
      <c r="H27" s="10"/>
      <c r="I27" s="10"/>
      <c r="J27" s="61" t="s">
        <v>0</v>
      </c>
      <c r="K27" s="62"/>
      <c r="L27" s="62"/>
      <c r="M27" s="62"/>
      <c r="N27" s="62"/>
      <c r="O27" s="62"/>
      <c r="P27" s="62"/>
    </row>
    <row r="28" spans="1:16" s="1" customFormat="1" ht="24" customHeight="1" x14ac:dyDescent="0.45">
      <c r="A28" s="63" t="s">
        <v>1</v>
      </c>
      <c r="B28" s="64"/>
      <c r="C28" s="65" t="s">
        <v>2</v>
      </c>
      <c r="D28" s="66"/>
      <c r="E28" s="66"/>
      <c r="F28" s="66"/>
      <c r="G28" s="22" t="s">
        <v>3</v>
      </c>
      <c r="H28" s="10"/>
      <c r="I28" s="10"/>
      <c r="J28" s="63" t="s">
        <v>1</v>
      </c>
      <c r="K28" s="64"/>
      <c r="L28" s="65" t="s">
        <v>2</v>
      </c>
      <c r="M28" s="66"/>
      <c r="N28" s="66"/>
      <c r="O28" s="66"/>
      <c r="P28" s="22" t="s">
        <v>3</v>
      </c>
    </row>
    <row r="29" spans="1:16" s="1" customFormat="1" x14ac:dyDescent="0.45">
      <c r="A29" s="67" t="s">
        <v>4</v>
      </c>
      <c r="B29" s="21" t="s">
        <v>5</v>
      </c>
      <c r="C29" s="92">
        <v>647012</v>
      </c>
      <c r="D29" s="93"/>
      <c r="E29" s="41"/>
      <c r="F29" s="4" t="s">
        <v>77</v>
      </c>
      <c r="G29" s="28"/>
      <c r="H29" s="10"/>
      <c r="I29" s="10"/>
      <c r="J29" s="67" t="s">
        <v>4</v>
      </c>
      <c r="K29" s="21" t="s">
        <v>5</v>
      </c>
      <c r="L29" s="92">
        <v>647012</v>
      </c>
      <c r="M29" s="93"/>
      <c r="N29" s="41"/>
      <c r="O29" s="4" t="s">
        <v>77</v>
      </c>
      <c r="P29" s="28"/>
    </row>
    <row r="30" spans="1:16" s="1" customFormat="1" ht="24" customHeight="1" x14ac:dyDescent="0.45">
      <c r="A30" s="68"/>
      <c r="B30" s="21" t="s">
        <v>11</v>
      </c>
      <c r="C30" s="94">
        <f>G30*F30</f>
        <v>3929744</v>
      </c>
      <c r="D30" s="95"/>
      <c r="E30" s="42"/>
      <c r="F30" s="36">
        <v>4</v>
      </c>
      <c r="G30" s="33">
        <v>982436</v>
      </c>
      <c r="H30" s="10"/>
      <c r="I30" s="10"/>
      <c r="J30" s="68"/>
      <c r="K30" s="21" t="s">
        <v>11</v>
      </c>
      <c r="L30" s="94">
        <f>P30*O30</f>
        <v>3929744</v>
      </c>
      <c r="M30" s="95"/>
      <c r="N30" s="42"/>
      <c r="O30" s="36">
        <v>4</v>
      </c>
      <c r="P30" s="33">
        <v>982436</v>
      </c>
    </row>
    <row r="31" spans="1:16" s="1" customFormat="1" ht="24" customHeight="1" x14ac:dyDescent="0.45">
      <c r="A31" s="68"/>
      <c r="B31" s="21" t="s">
        <v>13</v>
      </c>
      <c r="C31" s="94">
        <f>G31*F31</f>
        <v>589461</v>
      </c>
      <c r="D31" s="95"/>
      <c r="E31" s="42"/>
      <c r="F31" s="37">
        <v>1</v>
      </c>
      <c r="G31" s="20">
        <v>589461</v>
      </c>
      <c r="H31" s="10"/>
      <c r="I31" s="10"/>
      <c r="J31" s="68"/>
      <c r="K31" s="21" t="s">
        <v>13</v>
      </c>
      <c r="L31" s="94">
        <f>P31*O31</f>
        <v>589461</v>
      </c>
      <c r="M31" s="95"/>
      <c r="N31" s="42"/>
      <c r="O31" s="37">
        <v>1</v>
      </c>
      <c r="P31" s="20">
        <v>589461</v>
      </c>
    </row>
    <row r="32" spans="1:16" s="1" customFormat="1" ht="24" customHeight="1" x14ac:dyDescent="0.45">
      <c r="A32" s="68"/>
      <c r="B32" s="21" t="s">
        <v>22</v>
      </c>
      <c r="C32" s="94">
        <f>G32*F32</f>
        <v>982436</v>
      </c>
      <c r="D32" s="95"/>
      <c r="E32" s="42"/>
      <c r="F32" s="37">
        <v>1</v>
      </c>
      <c r="G32" s="20">
        <v>982436</v>
      </c>
      <c r="H32" s="10"/>
      <c r="I32" s="10"/>
      <c r="J32" s="68"/>
      <c r="K32" s="21" t="s">
        <v>22</v>
      </c>
      <c r="L32" s="94">
        <f>P32*O32</f>
        <v>982436</v>
      </c>
      <c r="M32" s="95"/>
      <c r="N32" s="42"/>
      <c r="O32" s="37">
        <v>1</v>
      </c>
      <c r="P32" s="20">
        <v>982436</v>
      </c>
    </row>
    <row r="33" spans="1:16" s="1" customFormat="1" ht="24" customHeight="1" x14ac:dyDescent="0.45">
      <c r="A33" s="68"/>
      <c r="B33" s="127" t="s">
        <v>12</v>
      </c>
      <c r="C33" s="129">
        <f>G33*F33</f>
        <v>1178920</v>
      </c>
      <c r="D33" s="130"/>
      <c r="E33" s="130"/>
      <c r="F33" s="133">
        <v>1</v>
      </c>
      <c r="G33" s="20">
        <v>1178920</v>
      </c>
      <c r="H33" s="10"/>
      <c r="I33" s="10"/>
      <c r="J33" s="68"/>
      <c r="K33" s="127" t="s">
        <v>12</v>
      </c>
      <c r="L33" s="129">
        <f>P33*O33</f>
        <v>1178920</v>
      </c>
      <c r="M33" s="130"/>
      <c r="N33" s="130"/>
      <c r="O33" s="133">
        <v>1</v>
      </c>
      <c r="P33" s="20">
        <v>1178920</v>
      </c>
    </row>
    <row r="34" spans="1:16" s="1" customFormat="1" ht="130.5" x14ac:dyDescent="0.45">
      <c r="A34" s="68"/>
      <c r="B34" s="128"/>
      <c r="C34" s="131"/>
      <c r="D34" s="132"/>
      <c r="E34" s="132"/>
      <c r="F34" s="134"/>
      <c r="G34" s="51" t="s">
        <v>92</v>
      </c>
      <c r="H34" s="10"/>
      <c r="I34" s="10"/>
      <c r="J34" s="68"/>
      <c r="K34" s="128"/>
      <c r="L34" s="131"/>
      <c r="M34" s="132"/>
      <c r="N34" s="132"/>
      <c r="O34" s="134"/>
      <c r="P34" s="51" t="s">
        <v>92</v>
      </c>
    </row>
    <row r="35" spans="1:16" s="1" customFormat="1" ht="24" customHeight="1" x14ac:dyDescent="0.45">
      <c r="A35" s="91"/>
      <c r="B35" s="21" t="s">
        <v>14</v>
      </c>
      <c r="C35" s="94">
        <f>SUM(C29:D33)</f>
        <v>7327573</v>
      </c>
      <c r="D35" s="95"/>
      <c r="E35" s="42"/>
      <c r="F35" s="46"/>
      <c r="G35" s="34"/>
      <c r="H35" s="10"/>
      <c r="I35" s="10"/>
      <c r="J35" s="91"/>
      <c r="K35" s="21" t="s">
        <v>14</v>
      </c>
      <c r="L35" s="94">
        <f>SUM(L29:M33)</f>
        <v>7327573</v>
      </c>
      <c r="M35" s="95"/>
      <c r="N35" s="42"/>
      <c r="O35" s="46"/>
      <c r="P35" s="34"/>
    </row>
    <row r="36" spans="1:16" s="1" customFormat="1" ht="66.75" customHeight="1" x14ac:dyDescent="0.45">
      <c r="A36" s="67" t="s">
        <v>88</v>
      </c>
      <c r="B36" s="43" t="s">
        <v>26</v>
      </c>
      <c r="C36" s="45">
        <v>30</v>
      </c>
      <c r="D36" s="48">
        <v>7</v>
      </c>
      <c r="E36" s="122">
        <f>C36*D36</f>
        <v>210</v>
      </c>
      <c r="F36" s="123"/>
      <c r="G36" s="119" t="s">
        <v>78</v>
      </c>
      <c r="H36" s="10"/>
      <c r="I36" s="10"/>
      <c r="J36" s="67" t="s">
        <v>89</v>
      </c>
      <c r="K36" s="43" t="s">
        <v>26</v>
      </c>
      <c r="L36" s="45">
        <v>30</v>
      </c>
      <c r="M36" s="48">
        <v>7</v>
      </c>
      <c r="N36" s="122">
        <f>L36*M36</f>
        <v>210</v>
      </c>
      <c r="O36" s="123"/>
      <c r="P36" s="119" t="s">
        <v>78</v>
      </c>
    </row>
    <row r="37" spans="1:16" s="1" customFormat="1" ht="33.75" customHeight="1" x14ac:dyDescent="0.45">
      <c r="A37" s="68"/>
      <c r="B37" s="21" t="s">
        <v>27</v>
      </c>
      <c r="C37" s="45">
        <v>90</v>
      </c>
      <c r="D37" s="49">
        <v>5</v>
      </c>
      <c r="E37" s="122">
        <f>C37*D37</f>
        <v>450</v>
      </c>
      <c r="F37" s="123"/>
      <c r="G37" s="120"/>
      <c r="H37" s="10"/>
      <c r="I37" s="10"/>
      <c r="J37" s="68"/>
      <c r="K37" s="21" t="s">
        <v>27</v>
      </c>
      <c r="L37" s="45">
        <v>69</v>
      </c>
      <c r="M37" s="49">
        <v>5</v>
      </c>
      <c r="N37" s="122">
        <f>L37*M37</f>
        <v>345</v>
      </c>
      <c r="O37" s="123"/>
      <c r="P37" s="120"/>
    </row>
    <row r="38" spans="1:16" s="1" customFormat="1" ht="33.75" customHeight="1" x14ac:dyDescent="0.45">
      <c r="A38" s="68"/>
      <c r="B38" s="21" t="s">
        <v>28</v>
      </c>
      <c r="C38" s="45">
        <v>44</v>
      </c>
      <c r="D38" s="48">
        <v>7</v>
      </c>
      <c r="E38" s="122">
        <f>C38*D38</f>
        <v>308</v>
      </c>
      <c r="F38" s="123"/>
      <c r="G38" s="120"/>
      <c r="H38" s="10"/>
      <c r="I38" s="10"/>
      <c r="J38" s="68"/>
      <c r="K38" s="21" t="s">
        <v>28</v>
      </c>
      <c r="L38" s="45">
        <v>37</v>
      </c>
      <c r="M38" s="48">
        <f>M36</f>
        <v>7</v>
      </c>
      <c r="N38" s="122">
        <f>L38*M38</f>
        <v>259</v>
      </c>
      <c r="O38" s="123"/>
      <c r="P38" s="120"/>
    </row>
    <row r="39" spans="1:16" s="1" customFormat="1" ht="24" customHeight="1" x14ac:dyDescent="0.45">
      <c r="A39" s="91"/>
      <c r="B39" s="21" t="s">
        <v>14</v>
      </c>
      <c r="C39" s="124">
        <f>SUM(E36:F38)</f>
        <v>968</v>
      </c>
      <c r="D39" s="125"/>
      <c r="E39" s="125"/>
      <c r="F39" s="126"/>
      <c r="G39" s="35"/>
      <c r="H39" s="10"/>
      <c r="I39" s="10"/>
      <c r="J39" s="91"/>
      <c r="K39" s="21" t="s">
        <v>14</v>
      </c>
      <c r="L39" s="124">
        <f>SUM(N36:O38)</f>
        <v>814</v>
      </c>
      <c r="M39" s="125"/>
      <c r="N39" s="125"/>
      <c r="O39" s="126"/>
      <c r="P39" s="121"/>
    </row>
    <row r="40" spans="1:16" s="1" customFormat="1" ht="36.75" customHeight="1" x14ac:dyDescent="0.45">
      <c r="A40" s="83" t="s">
        <v>29</v>
      </c>
      <c r="B40" s="84"/>
      <c r="C40" s="117" t="s">
        <v>79</v>
      </c>
      <c r="D40" s="76"/>
      <c r="E40" s="76"/>
      <c r="F40" s="118"/>
      <c r="G40" s="47"/>
      <c r="H40" s="10"/>
      <c r="I40" s="10"/>
      <c r="J40" s="83" t="s">
        <v>29</v>
      </c>
      <c r="K40" s="84"/>
      <c r="L40" s="117" t="s">
        <v>79</v>
      </c>
      <c r="M40" s="76"/>
      <c r="N40" s="76"/>
      <c r="O40" s="118"/>
      <c r="P40" s="47"/>
    </row>
    <row r="41" spans="1:16" s="1" customFormat="1" ht="24" customHeight="1" x14ac:dyDescent="0.45">
      <c r="A41" s="75" t="s">
        <v>31</v>
      </c>
      <c r="B41" s="118"/>
      <c r="C41" s="117" t="s">
        <v>30</v>
      </c>
      <c r="D41" s="76"/>
      <c r="E41" s="76"/>
      <c r="F41" s="118"/>
      <c r="G41" s="35"/>
      <c r="H41" s="10"/>
      <c r="I41" s="10"/>
      <c r="J41" s="75" t="s">
        <v>31</v>
      </c>
      <c r="K41" s="118"/>
      <c r="L41" s="117" t="s">
        <v>30</v>
      </c>
      <c r="M41" s="76"/>
      <c r="N41" s="76"/>
      <c r="O41" s="118"/>
      <c r="P41" s="35"/>
    </row>
    <row r="42" spans="1:16" s="1" customFormat="1" ht="24" customHeight="1" x14ac:dyDescent="0.45">
      <c r="A42" s="75" t="s">
        <v>32</v>
      </c>
      <c r="B42" s="76"/>
      <c r="C42" s="115">
        <f>C35</f>
        <v>7327573</v>
      </c>
      <c r="D42" s="116"/>
      <c r="E42" s="109">
        <f>C39</f>
        <v>968</v>
      </c>
      <c r="F42" s="110"/>
      <c r="G42" s="35"/>
      <c r="H42" s="10"/>
      <c r="I42" s="10"/>
      <c r="J42" s="75" t="s">
        <v>32</v>
      </c>
      <c r="K42" s="76"/>
      <c r="L42" s="115">
        <f>L35</f>
        <v>7327573</v>
      </c>
      <c r="M42" s="116"/>
      <c r="N42" s="109">
        <f>L39</f>
        <v>814</v>
      </c>
      <c r="O42" s="110"/>
      <c r="P42" s="35"/>
    </row>
    <row r="43" spans="1:16" s="1" customFormat="1" ht="24" customHeight="1" thickBot="1" x14ac:dyDescent="0.5">
      <c r="A43" s="57" t="s">
        <v>33</v>
      </c>
      <c r="B43" s="58"/>
      <c r="C43" s="111">
        <f>C42*1.1</f>
        <v>8060330.3000000007</v>
      </c>
      <c r="D43" s="112"/>
      <c r="E43" s="113">
        <f>E42*1.1</f>
        <v>1064.8000000000002</v>
      </c>
      <c r="F43" s="114"/>
      <c r="G43" s="30"/>
      <c r="H43" s="10"/>
      <c r="I43" s="10"/>
      <c r="J43" s="57" t="s">
        <v>33</v>
      </c>
      <c r="K43" s="58"/>
      <c r="L43" s="111">
        <f>L42*1.1</f>
        <v>8060330.3000000007</v>
      </c>
      <c r="M43" s="112"/>
      <c r="N43" s="113">
        <f>N42*1.1</f>
        <v>895.40000000000009</v>
      </c>
      <c r="O43" s="114"/>
      <c r="P43" s="30"/>
    </row>
    <row r="44" spans="1:16" x14ac:dyDescent="0.4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 x14ac:dyDescent="0.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 x14ac:dyDescent="0.4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 x14ac:dyDescent="0.4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</sheetData>
  <sheetProtection algorithmName="SHA-512" hashValue="FwX/QbW5/CpTL1lo8bWeznL0Nw4MI5wa4hUj0P6QflWDWFDNzOf+WbvcfZyM57hm59cD5RTOX/kDqAHwOtdTDQ==" saltValue="FIIYwIOlvQ9dBlN21480Xg==" spinCount="100000" sheet="1" objects="1" scenarios="1" selectLockedCells="1"/>
  <mergeCells count="128">
    <mergeCell ref="C21:D21"/>
    <mergeCell ref="E21:F21"/>
    <mergeCell ref="A3:G3"/>
    <mergeCell ref="C4:G4"/>
    <mergeCell ref="E11:E12"/>
    <mergeCell ref="J1:P1"/>
    <mergeCell ref="A1:G1"/>
    <mergeCell ref="C8:D8"/>
    <mergeCell ref="C9:D9"/>
    <mergeCell ref="C10:D10"/>
    <mergeCell ref="B11:B12"/>
    <mergeCell ref="C11:D12"/>
    <mergeCell ref="F11:F12"/>
    <mergeCell ref="A5:G5"/>
    <mergeCell ref="A6:B6"/>
    <mergeCell ref="C6:F6"/>
    <mergeCell ref="J3:P3"/>
    <mergeCell ref="L4:P4"/>
    <mergeCell ref="J5:P5"/>
    <mergeCell ref="J6:K6"/>
    <mergeCell ref="L6:O6"/>
    <mergeCell ref="O11:O12"/>
    <mergeCell ref="C13:D13"/>
    <mergeCell ref="A14:A17"/>
    <mergeCell ref="E14:F14"/>
    <mergeCell ref="E15:F15"/>
    <mergeCell ref="E16:F16"/>
    <mergeCell ref="C17:F17"/>
    <mergeCell ref="A7:A13"/>
    <mergeCell ref="C7:D7"/>
    <mergeCell ref="N11:N12"/>
    <mergeCell ref="L13:M13"/>
    <mergeCell ref="J14:J17"/>
    <mergeCell ref="N14:O14"/>
    <mergeCell ref="N15:O15"/>
    <mergeCell ref="N16:O16"/>
    <mergeCell ref="L17:O17"/>
    <mergeCell ref="J7:J13"/>
    <mergeCell ref="L7:M7"/>
    <mergeCell ref="L8:M8"/>
    <mergeCell ref="L9:M9"/>
    <mergeCell ref="L10:M10"/>
    <mergeCell ref="K11:K12"/>
    <mergeCell ref="L11:M12"/>
    <mergeCell ref="J23:P23"/>
    <mergeCell ref="G14:G16"/>
    <mergeCell ref="P14:P17"/>
    <mergeCell ref="A25:G25"/>
    <mergeCell ref="J25:P25"/>
    <mergeCell ref="J21:K21"/>
    <mergeCell ref="L21:M21"/>
    <mergeCell ref="N21:O21"/>
    <mergeCell ref="J18:K18"/>
    <mergeCell ref="L18:O18"/>
    <mergeCell ref="J19:K19"/>
    <mergeCell ref="L19:O19"/>
    <mergeCell ref="J20:K20"/>
    <mergeCell ref="L20:M20"/>
    <mergeCell ref="N20:O20"/>
    <mergeCell ref="A23:G23"/>
    <mergeCell ref="A18:B18"/>
    <mergeCell ref="C18:F18"/>
    <mergeCell ref="A19:B19"/>
    <mergeCell ref="C19:F19"/>
    <mergeCell ref="A20:B20"/>
    <mergeCell ref="C20:D20"/>
    <mergeCell ref="E20:F20"/>
    <mergeCell ref="A21:B21"/>
    <mergeCell ref="C26:G26"/>
    <mergeCell ref="L26:P26"/>
    <mergeCell ref="A27:G27"/>
    <mergeCell ref="J27:P27"/>
    <mergeCell ref="A28:B28"/>
    <mergeCell ref="C28:F28"/>
    <mergeCell ref="J28:K28"/>
    <mergeCell ref="L28:O28"/>
    <mergeCell ref="N33:N34"/>
    <mergeCell ref="O33:O34"/>
    <mergeCell ref="C35:D35"/>
    <mergeCell ref="L35:M35"/>
    <mergeCell ref="A36:A39"/>
    <mergeCell ref="E36:F36"/>
    <mergeCell ref="G36:G38"/>
    <mergeCell ref="J36:J39"/>
    <mergeCell ref="N36:O36"/>
    <mergeCell ref="A29:A35"/>
    <mergeCell ref="C29:D29"/>
    <mergeCell ref="J29:J35"/>
    <mergeCell ref="L29:M29"/>
    <mergeCell ref="C30:D30"/>
    <mergeCell ref="L30:M30"/>
    <mergeCell ref="C31:D31"/>
    <mergeCell ref="L31:M31"/>
    <mergeCell ref="C32:D32"/>
    <mergeCell ref="L32:M32"/>
    <mergeCell ref="B33:B34"/>
    <mergeCell ref="C33:D34"/>
    <mergeCell ref="E33:E34"/>
    <mergeCell ref="F33:F34"/>
    <mergeCell ref="K33:K34"/>
    <mergeCell ref="L33:M34"/>
    <mergeCell ref="A40:B40"/>
    <mergeCell ref="C40:F40"/>
    <mergeCell ref="J40:K40"/>
    <mergeCell ref="L40:O40"/>
    <mergeCell ref="A41:B41"/>
    <mergeCell ref="C41:F41"/>
    <mergeCell ref="J41:K41"/>
    <mergeCell ref="L41:O41"/>
    <mergeCell ref="P36:P39"/>
    <mergeCell ref="E37:F37"/>
    <mergeCell ref="N37:O37"/>
    <mergeCell ref="E38:F38"/>
    <mergeCell ref="N38:O38"/>
    <mergeCell ref="C39:F39"/>
    <mergeCell ref="L39:O39"/>
    <mergeCell ref="N42:O42"/>
    <mergeCell ref="A43:B43"/>
    <mergeCell ref="C43:D43"/>
    <mergeCell ref="E43:F43"/>
    <mergeCell ref="J43:K43"/>
    <mergeCell ref="L43:M43"/>
    <mergeCell ref="N43:O43"/>
    <mergeCell ref="A42:B42"/>
    <mergeCell ref="C42:D42"/>
    <mergeCell ref="E42:F42"/>
    <mergeCell ref="J42:K42"/>
    <mergeCell ref="L42:M4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7" workbookViewId="0">
      <selection activeCell="E2" sqref="E2"/>
    </sheetView>
  </sheetViews>
  <sheetFormatPr defaultRowHeight="17" x14ac:dyDescent="0.45"/>
  <sheetData>
    <row r="1" spans="1:15" x14ac:dyDescent="0.45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5" spans="1:15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 t="s">
        <v>35</v>
      </c>
      <c r="M5" s="2" t="s">
        <v>36</v>
      </c>
      <c r="N5" s="2" t="s">
        <v>37</v>
      </c>
      <c r="O5" s="2" t="s">
        <v>38</v>
      </c>
    </row>
    <row r="6" spans="1:15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 t="s">
        <v>39</v>
      </c>
      <c r="M6" s="2">
        <v>30</v>
      </c>
      <c r="N6" s="2">
        <v>150</v>
      </c>
      <c r="O6" s="2">
        <v>81</v>
      </c>
    </row>
    <row r="7" spans="1:15" x14ac:dyDescent="0.4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 t="s">
        <v>40</v>
      </c>
      <c r="M7" s="2">
        <v>30</v>
      </c>
      <c r="N7" s="2">
        <v>116</v>
      </c>
      <c r="O7" s="2">
        <v>59</v>
      </c>
    </row>
    <row r="8" spans="1:15" x14ac:dyDescent="0.4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 t="s">
        <v>41</v>
      </c>
      <c r="M8" s="2">
        <v>30</v>
      </c>
      <c r="N8" s="2">
        <v>90</v>
      </c>
      <c r="O8" s="2">
        <v>44</v>
      </c>
    </row>
    <row r="9" spans="1:15" x14ac:dyDescent="0.4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2" t="s">
        <v>42</v>
      </c>
      <c r="M9" s="2">
        <v>30</v>
      </c>
      <c r="N9" s="2">
        <v>69</v>
      </c>
      <c r="O9" s="2">
        <v>37</v>
      </c>
    </row>
    <row r="10" spans="1:15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  <c r="M10" s="2"/>
      <c r="N10" s="2"/>
      <c r="O10" s="2"/>
    </row>
    <row r="11" spans="1:15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2" t="s">
        <v>39</v>
      </c>
      <c r="M11" s="2">
        <v>26</v>
      </c>
      <c r="N11" s="2">
        <v>132</v>
      </c>
      <c r="O11" s="2">
        <v>67</v>
      </c>
    </row>
    <row r="12" spans="1:15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2" t="s">
        <v>40</v>
      </c>
      <c r="M12" s="2">
        <v>26</v>
      </c>
      <c r="N12" s="2">
        <v>105</v>
      </c>
      <c r="O12" s="2">
        <v>49</v>
      </c>
    </row>
    <row r="13" spans="1:15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" t="s">
        <v>41</v>
      </c>
      <c r="M13" s="2">
        <v>26</v>
      </c>
      <c r="N13" s="2">
        <v>77</v>
      </c>
      <c r="O13" s="2">
        <v>37</v>
      </c>
    </row>
    <row r="14" spans="1:15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" t="s">
        <v>42</v>
      </c>
      <c r="M14" s="2">
        <v>26</v>
      </c>
      <c r="N14" s="2">
        <v>65</v>
      </c>
      <c r="O14" s="2">
        <v>30</v>
      </c>
    </row>
    <row r="17" spans="1:1" x14ac:dyDescent="0.45">
      <c r="A17" s="1" t="s">
        <v>43</v>
      </c>
    </row>
    <row r="18" spans="1:1" x14ac:dyDescent="0.45">
      <c r="A18" s="1" t="s">
        <v>44</v>
      </c>
    </row>
    <row r="20" spans="1:1" x14ac:dyDescent="0.45">
      <c r="A20" s="1" t="s">
        <v>45</v>
      </c>
    </row>
    <row r="21" spans="1:1" x14ac:dyDescent="0.45">
      <c r="A21" s="1" t="s">
        <v>87</v>
      </c>
    </row>
    <row r="22" spans="1:1" x14ac:dyDescent="0.45">
      <c r="A22" s="1" t="s">
        <v>46</v>
      </c>
    </row>
    <row r="23" spans="1:1" x14ac:dyDescent="0.45">
      <c r="A23" s="1" t="s">
        <v>47</v>
      </c>
    </row>
    <row r="24" spans="1:1" x14ac:dyDescent="0.45">
      <c r="A24" s="1" t="s">
        <v>48</v>
      </c>
    </row>
    <row r="25" spans="1:1" x14ac:dyDescent="0.45">
      <c r="A25" s="1" t="s">
        <v>49</v>
      </c>
    </row>
    <row r="26" spans="1:1" x14ac:dyDescent="0.45">
      <c r="A26" s="1" t="s">
        <v>50</v>
      </c>
    </row>
    <row r="28" spans="1:1" x14ac:dyDescent="0.45">
      <c r="A28" s="1" t="s">
        <v>51</v>
      </c>
    </row>
    <row r="29" spans="1:1" x14ac:dyDescent="0.45">
      <c r="A29" s="1" t="s">
        <v>52</v>
      </c>
    </row>
    <row r="30" spans="1:1" x14ac:dyDescent="0.45">
      <c r="A30" s="1" t="s">
        <v>53</v>
      </c>
    </row>
    <row r="31" spans="1:1" x14ac:dyDescent="0.45">
      <c r="A31" s="1" t="s">
        <v>54</v>
      </c>
    </row>
    <row r="32" spans="1:1" x14ac:dyDescent="0.45">
      <c r="A32" s="1" t="s">
        <v>55</v>
      </c>
    </row>
    <row r="33" spans="1:1" x14ac:dyDescent="0.45">
      <c r="A33" s="1" t="s">
        <v>56</v>
      </c>
    </row>
    <row r="34" spans="1:1" x14ac:dyDescent="0.45">
      <c r="A34" s="1" t="s">
        <v>57</v>
      </c>
    </row>
    <row r="35" spans="1:1" x14ac:dyDescent="0.45">
      <c r="A35" s="1" t="s">
        <v>58</v>
      </c>
    </row>
    <row r="36" spans="1:1" x14ac:dyDescent="0.45">
      <c r="A36" s="1" t="s">
        <v>59</v>
      </c>
    </row>
    <row r="37" spans="1:1" x14ac:dyDescent="0.45">
      <c r="A37" s="1" t="s">
        <v>60</v>
      </c>
    </row>
    <row r="38" spans="1:1" x14ac:dyDescent="0.45">
      <c r="A38" s="1" t="s">
        <v>61</v>
      </c>
    </row>
    <row r="39" spans="1:1" x14ac:dyDescent="0.45">
      <c r="A39" s="1" t="s">
        <v>62</v>
      </c>
    </row>
    <row r="40" spans="1:1" x14ac:dyDescent="0.45">
      <c r="A40" s="1" t="s">
        <v>63</v>
      </c>
    </row>
    <row r="41" spans="1:1" x14ac:dyDescent="0.45">
      <c r="A41" s="1" t="s">
        <v>64</v>
      </c>
    </row>
    <row r="42" spans="1:1" x14ac:dyDescent="0.45">
      <c r="A42" s="1" t="s">
        <v>65</v>
      </c>
    </row>
    <row r="43" spans="1:1" x14ac:dyDescent="0.45">
      <c r="A43" s="1" t="s">
        <v>66</v>
      </c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서류심사(국내,수입)</vt:lpstr>
      <vt:lpstr>현장심사(국내-최초,정기,변경)</vt:lpstr>
      <vt:lpstr>현장심사(수입-최초,정기)</vt:lpstr>
      <vt:lpstr>국가별여비규정(가,나,다,라 등급)</vt:lpstr>
      <vt:lpstr>'서류심사(국내,수입)'!Print_Area</vt:lpstr>
      <vt:lpstr>'현장심사(국내-최초,정기,변경)'!Print_Area</vt:lpstr>
      <vt:lpstr>'현장심사(수입-최초,정기)'!Print_Area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KTR</dc:creator>
  <cp:lastModifiedBy>KTR</cp:lastModifiedBy>
  <cp:lastPrinted>2022-05-19T01:52:42Z</cp:lastPrinted>
  <dcterms:created xsi:type="dcterms:W3CDTF">2020-03-05T00:05:18Z</dcterms:created>
  <dcterms:modified xsi:type="dcterms:W3CDTF">2023-03-01T18:51:30Z</dcterms:modified>
  <cp:contentStatus/>
</cp:coreProperties>
</file>